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codeName="ThisWorkbook"/>
  <xr:revisionPtr revIDLastSave="0" documentId="13_ncr:1_{26B25250-31C4-4ADB-AE05-CE1066126736}" xr6:coauthVersionLast="47" xr6:coauthVersionMax="47" xr10:uidLastSave="{00000000-0000-0000-0000-000000000000}"/>
  <bookViews>
    <workbookView xWindow="28680" yWindow="-120" windowWidth="24240" windowHeight="13140" xr2:uid="{00000000-000D-0000-FFFF-FFFF00000000}"/>
  </bookViews>
  <sheets>
    <sheet name="燃油作成シート" sheetId="2" r:id="rId1"/>
    <sheet name="削減目標設定届" sheetId="6" r:id="rId2"/>
    <sheet name="飼料検証シート案" sheetId="5" state="hidden" r:id="rId3"/>
    <sheet name="飼料削減目標届 " sheetId="7" state="hidden" r:id="rId4"/>
    <sheet name="没1" sheetId="4" state="hidden" r:id="rId5"/>
    <sheet name="没2" sheetId="3" state="hidden" r:id="rId6"/>
  </sheets>
  <definedNames>
    <definedName name="_xlnm.Print_Area" localSheetId="2">飼料検証シート案!$A$1:$P$41</definedName>
    <definedName name="_xlnm.Print_Area" localSheetId="0">燃油作成シート!$A$1:$P$45</definedName>
    <definedName name="_xlnm.Print_Area" localSheetId="4">没1!$A$1:$O$33</definedName>
    <definedName name="_xlnm.Print_Area" localSheetId="5">没2!$A$1:$O$36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31" i="6" l="1"/>
  <c r="F32" i="6" l="1"/>
  <c r="D30" i="6"/>
  <c r="E29" i="2"/>
  <c r="E30" i="2" s="1"/>
  <c r="F44" i="6"/>
  <c r="E10" i="2"/>
  <c r="F9" i="2"/>
  <c r="C27" i="6"/>
  <c r="G9" i="2" l="1"/>
  <c r="F10" i="2"/>
  <c r="F29" i="2"/>
  <c r="G10" i="2" l="1"/>
  <c r="H9" i="2"/>
  <c r="G29" i="2"/>
  <c r="F30" i="2"/>
  <c r="D54" i="6" s="1"/>
  <c r="I9" i="2"/>
  <c r="H10" i="2"/>
  <c r="C54" i="6"/>
  <c r="I23" i="2"/>
  <c r="H23" i="2"/>
  <c r="G23" i="2"/>
  <c r="F23" i="2"/>
  <c r="E23" i="2"/>
  <c r="I21" i="2"/>
  <c r="I22" i="2" s="1"/>
  <c r="H21" i="2"/>
  <c r="H22" i="2" s="1"/>
  <c r="G21" i="2"/>
  <c r="G22" i="2" s="1"/>
  <c r="F21" i="2"/>
  <c r="F22" i="2" s="1"/>
  <c r="E21" i="2"/>
  <c r="E22" i="2" s="1"/>
  <c r="K19" i="2"/>
  <c r="K20" i="2" s="1"/>
  <c r="J19" i="2"/>
  <c r="J20" i="2" s="1"/>
  <c r="F19" i="2"/>
  <c r="F20" i="2" s="1"/>
  <c r="H29" i="2" l="1"/>
  <c r="G30" i="2"/>
  <c r="J9" i="2"/>
  <c r="I10" i="2"/>
  <c r="L22" i="2"/>
  <c r="M22" i="2" s="1"/>
  <c r="I29" i="2" l="1"/>
  <c r="H30" i="2"/>
  <c r="E54" i="6"/>
  <c r="J10" i="2"/>
  <c r="K9" i="2"/>
  <c r="K30" i="6" s="1"/>
  <c r="E35" i="2"/>
  <c r="K35" i="2"/>
  <c r="H35" i="2"/>
  <c r="L35" i="2"/>
  <c r="F35" i="2"/>
  <c r="J35" i="2"/>
  <c r="N35" i="2"/>
  <c r="G35" i="2"/>
  <c r="I35" i="2"/>
  <c r="M35" i="2"/>
  <c r="I34" i="2"/>
  <c r="K10" i="2" l="1"/>
  <c r="J29" i="2"/>
  <c r="I30" i="2"/>
  <c r="F54" i="6"/>
  <c r="J34" i="2"/>
  <c r="K34" i="2"/>
  <c r="M34" i="2"/>
  <c r="E34" i="2"/>
  <c r="F34" i="2"/>
  <c r="L34" i="2"/>
  <c r="G34" i="2"/>
  <c r="H34" i="2"/>
  <c r="N34" i="2"/>
  <c r="F24" i="2"/>
  <c r="G24" i="2"/>
  <c r="E24" i="2"/>
  <c r="G54" i="6" l="1"/>
  <c r="K29" i="2"/>
  <c r="J30" i="2"/>
  <c r="L24" i="2"/>
  <c r="M24" i="2" s="1"/>
  <c r="L23" i="2"/>
  <c r="M23" i="2" s="1"/>
  <c r="E19" i="2"/>
  <c r="E20" i="2" s="1"/>
  <c r="E18" i="2"/>
  <c r="D31" i="6"/>
  <c r="H54" i="6" l="1"/>
  <c r="L29" i="2"/>
  <c r="K30" i="2"/>
  <c r="N37" i="2"/>
  <c r="N38" i="2"/>
  <c r="F25" i="5"/>
  <c r="G25" i="5" s="1"/>
  <c r="H25" i="5" s="1"/>
  <c r="I25" i="5" s="1"/>
  <c r="J25" i="5" s="1"/>
  <c r="K25" i="5" s="1"/>
  <c r="L25" i="5" s="1"/>
  <c r="M25" i="5" s="1"/>
  <c r="N25" i="5" s="1"/>
  <c r="E9" i="5"/>
  <c r="E14" i="5" s="1"/>
  <c r="F8" i="5"/>
  <c r="F9" i="5" s="1"/>
  <c r="F14" i="5" s="1"/>
  <c r="I54" i="6" l="1"/>
  <c r="M29" i="2"/>
  <c r="L30" i="2"/>
  <c r="K54" i="6" s="1"/>
  <c r="L37" i="2"/>
  <c r="J37" i="2"/>
  <c r="F37" i="2"/>
  <c r="L36" i="2"/>
  <c r="E37" i="2"/>
  <c r="H37" i="2"/>
  <c r="M37" i="2"/>
  <c r="I37" i="2"/>
  <c r="K37" i="2"/>
  <c r="G37" i="2"/>
  <c r="M38" i="2"/>
  <c r="H39" i="2"/>
  <c r="I39" i="2"/>
  <c r="M39" i="2"/>
  <c r="J39" i="2"/>
  <c r="N39" i="2"/>
  <c r="F39" i="2"/>
  <c r="G39" i="2"/>
  <c r="K39" i="2"/>
  <c r="E39" i="2"/>
  <c r="L39" i="2"/>
  <c r="I38" i="2"/>
  <c r="G38" i="2"/>
  <c r="E38" i="2"/>
  <c r="L38" i="2"/>
  <c r="F38" i="2"/>
  <c r="J38" i="2"/>
  <c r="H38" i="2"/>
  <c r="K38" i="2"/>
  <c r="G36" i="2"/>
  <c r="N36" i="2"/>
  <c r="H36" i="2"/>
  <c r="M36" i="2"/>
  <c r="I36" i="2"/>
  <c r="O36" i="2"/>
  <c r="J36" i="2"/>
  <c r="E36" i="2"/>
  <c r="K36" i="2"/>
  <c r="F36" i="2"/>
  <c r="G8" i="5"/>
  <c r="N29" i="2" l="1"/>
  <c r="N30" i="2" s="1"/>
  <c r="M30" i="2"/>
  <c r="G9" i="5"/>
  <c r="G14" i="5" s="1"/>
  <c r="H8" i="5"/>
  <c r="J29" i="7"/>
  <c r="I29" i="7"/>
  <c r="H29" i="7"/>
  <c r="G29" i="7"/>
  <c r="F29" i="7"/>
  <c r="E29" i="7"/>
  <c r="D29" i="7"/>
  <c r="F31" i="7"/>
  <c r="I31" i="6"/>
  <c r="H31" i="6"/>
  <c r="G31" i="6"/>
  <c r="F31" i="6"/>
  <c r="E31" i="6"/>
  <c r="O54" i="6" l="1"/>
  <c r="M54" i="6"/>
  <c r="I8" i="5"/>
  <c r="H9" i="5"/>
  <c r="H14" i="5" s="1"/>
  <c r="H28" i="7"/>
  <c r="G28" i="7"/>
  <c r="F28" i="7"/>
  <c r="E28" i="7"/>
  <c r="D28" i="7"/>
  <c r="F30" i="6"/>
  <c r="J8" i="5" l="1"/>
  <c r="I9" i="5"/>
  <c r="I14" i="5" s="1"/>
  <c r="E30" i="6"/>
  <c r="G30" i="6"/>
  <c r="G18" i="2"/>
  <c r="F18" i="2"/>
  <c r="J9" i="5" l="1"/>
  <c r="J14" i="5" s="1"/>
  <c r="K8" i="5"/>
  <c r="I28" i="7"/>
  <c r="H30" i="6"/>
  <c r="H18" i="2"/>
  <c r="K9" i="5" l="1"/>
  <c r="K14" i="5" s="1"/>
  <c r="J28" i="7"/>
  <c r="I18" i="2"/>
  <c r="K20" i="5"/>
  <c r="J20" i="5"/>
  <c r="I20" i="5"/>
  <c r="K19" i="5"/>
  <c r="J19" i="5"/>
  <c r="I19" i="5"/>
  <c r="H19" i="5"/>
  <c r="G19" i="5"/>
  <c r="K17" i="5"/>
  <c r="K18" i="5" s="1"/>
  <c r="J17" i="5"/>
  <c r="J18" i="5" s="1"/>
  <c r="I17" i="5"/>
  <c r="I18" i="5" s="1"/>
  <c r="H17" i="5"/>
  <c r="H18" i="5" s="1"/>
  <c r="G17" i="5"/>
  <c r="G18" i="5" s="1"/>
  <c r="K15" i="5"/>
  <c r="K16" i="5" s="1"/>
  <c r="J15" i="5"/>
  <c r="J16" i="5" s="1"/>
  <c r="I15" i="5"/>
  <c r="I16" i="5" s="1"/>
  <c r="H15" i="5"/>
  <c r="H16" i="5" s="1"/>
  <c r="G15" i="5"/>
  <c r="G16" i="5" s="1"/>
  <c r="F15" i="5"/>
  <c r="F16" i="5" s="1"/>
  <c r="E15" i="5"/>
  <c r="E16" i="5" s="1"/>
  <c r="L18" i="5" l="1"/>
  <c r="L19" i="5"/>
  <c r="L20" i="5"/>
  <c r="I30" i="6"/>
  <c r="J18" i="2"/>
  <c r="M18" i="5"/>
  <c r="F30" i="5" s="1"/>
  <c r="M19" i="5"/>
  <c r="K32" i="5" s="1"/>
  <c r="I35" i="7" s="1"/>
  <c r="L16" i="5"/>
  <c r="G19" i="2"/>
  <c r="G20" i="2" s="1"/>
  <c r="H19" i="2"/>
  <c r="H20" i="2" s="1"/>
  <c r="I19" i="2"/>
  <c r="I20" i="2" s="1"/>
  <c r="L20" i="2" l="1"/>
  <c r="M20" i="2" s="1"/>
  <c r="G32" i="5"/>
  <c r="E35" i="7" s="1"/>
  <c r="N19" i="5"/>
  <c r="M20" i="5"/>
  <c r="N20" i="5" s="1"/>
  <c r="J32" i="5"/>
  <c r="H35" i="7" s="1"/>
  <c r="F32" i="5"/>
  <c r="D35" i="7" s="1"/>
  <c r="L34" i="5"/>
  <c r="I32" i="5"/>
  <c r="G35" i="7" s="1"/>
  <c r="N32" i="5"/>
  <c r="L35" i="7" s="1"/>
  <c r="K18" i="2"/>
  <c r="E30" i="5"/>
  <c r="H32" i="5"/>
  <c r="F35" i="7" s="1"/>
  <c r="E32" i="5"/>
  <c r="C35" i="7" s="1"/>
  <c r="E33" i="5"/>
  <c r="C36" i="7" s="1"/>
  <c r="L32" i="5"/>
  <c r="J35" i="7" s="1"/>
  <c r="M32" i="5"/>
  <c r="K35" i="7" s="1"/>
  <c r="I30" i="5"/>
  <c r="F34" i="5"/>
  <c r="N18" i="5"/>
  <c r="E31" i="5"/>
  <c r="G30" i="5"/>
  <c r="K30" i="5"/>
  <c r="L30" i="5"/>
  <c r="M30" i="5"/>
  <c r="J30" i="5"/>
  <c r="N30" i="5"/>
  <c r="H30" i="5"/>
  <c r="M16" i="5"/>
  <c r="E29" i="5" s="1"/>
  <c r="N33" i="2" l="1"/>
  <c r="I33" i="2"/>
  <c r="G33" i="2"/>
  <c r="M33" i="2"/>
  <c r="F33" i="2"/>
  <c r="K33" i="2"/>
  <c r="H33" i="2"/>
  <c r="J33" i="2"/>
  <c r="E33" i="2"/>
  <c r="L33" i="2"/>
  <c r="F34" i="6"/>
  <c r="K34" i="5"/>
  <c r="E34" i="5"/>
  <c r="H34" i="5"/>
  <c r="I34" i="5"/>
  <c r="J34" i="5"/>
  <c r="E35" i="5"/>
  <c r="M34" i="5"/>
  <c r="G34" i="5"/>
  <c r="N34" i="5"/>
  <c r="J28" i="5"/>
  <c r="M28" i="5"/>
  <c r="I28" i="5"/>
  <c r="N16" i="5"/>
  <c r="E28" i="5"/>
  <c r="H28" i="5"/>
  <c r="F28" i="5"/>
  <c r="K28" i="5"/>
  <c r="N28" i="5"/>
  <c r="L28" i="5"/>
  <c r="G28" i="5"/>
  <c r="G32" i="2" l="1"/>
  <c r="N20" i="2"/>
  <c r="L32" i="2"/>
  <c r="M32" i="2"/>
  <c r="N32" i="2"/>
  <c r="I32" i="2"/>
  <c r="J32" i="2"/>
  <c r="H32" i="2"/>
  <c r="E32" i="2"/>
  <c r="C55" i="6" s="1"/>
  <c r="K32" i="2"/>
  <c r="F32" i="2"/>
  <c r="K31" i="5"/>
  <c r="G31" i="5"/>
  <c r="N31" i="5"/>
  <c r="O31" i="5" s="1"/>
  <c r="J31" i="5"/>
  <c r="F31" i="5"/>
  <c r="M31" i="5"/>
  <c r="I31" i="5"/>
  <c r="L31" i="5"/>
  <c r="H31" i="5"/>
  <c r="K35" i="5"/>
  <c r="G35" i="5"/>
  <c r="N35" i="5"/>
  <c r="O35" i="5" s="1"/>
  <c r="J35" i="5"/>
  <c r="F35" i="5"/>
  <c r="M35" i="5"/>
  <c r="I35" i="5"/>
  <c r="L35" i="5"/>
  <c r="H35" i="5"/>
  <c r="M33" i="5"/>
  <c r="K36" i="7" s="1"/>
  <c r="I33" i="5"/>
  <c r="G36" i="7" s="1"/>
  <c r="L33" i="5"/>
  <c r="J36" i="7" s="1"/>
  <c r="H33" i="5"/>
  <c r="F36" i="7" s="1"/>
  <c r="K33" i="5"/>
  <c r="I36" i="7" s="1"/>
  <c r="G33" i="5"/>
  <c r="E36" i="7" s="1"/>
  <c r="N33" i="5"/>
  <c r="J33" i="5"/>
  <c r="H36" i="7" s="1"/>
  <c r="F33" i="5"/>
  <c r="D36" i="7" s="1"/>
  <c r="K17" i="4"/>
  <c r="J17" i="4"/>
  <c r="I17" i="4"/>
  <c r="K16" i="4"/>
  <c r="J16" i="4"/>
  <c r="I16" i="4"/>
  <c r="H16" i="4"/>
  <c r="G16" i="4"/>
  <c r="I15" i="4"/>
  <c r="K14" i="4"/>
  <c r="K15" i="4" s="1"/>
  <c r="J14" i="4"/>
  <c r="J15" i="4" s="1"/>
  <c r="I14" i="4"/>
  <c r="H14" i="4"/>
  <c r="H15" i="4" s="1"/>
  <c r="G14" i="4"/>
  <c r="G15" i="4" s="1"/>
  <c r="K12" i="4"/>
  <c r="K13" i="4" s="1"/>
  <c r="J12" i="4"/>
  <c r="J13" i="4" s="1"/>
  <c r="I12" i="4"/>
  <c r="I13" i="4" s="1"/>
  <c r="H12" i="4"/>
  <c r="H13" i="4" s="1"/>
  <c r="G12" i="4"/>
  <c r="G13" i="4" s="1"/>
  <c r="F12" i="4"/>
  <c r="F13" i="4" s="1"/>
  <c r="E12" i="4"/>
  <c r="E13" i="4" s="1"/>
  <c r="K11" i="4"/>
  <c r="J11" i="4"/>
  <c r="I11" i="4"/>
  <c r="H11" i="4"/>
  <c r="G11" i="4"/>
  <c r="F11" i="4"/>
  <c r="E11" i="4"/>
  <c r="O33" i="5" l="1"/>
  <c r="L36" i="7"/>
  <c r="L17" i="4"/>
  <c r="L13" i="4"/>
  <c r="L16" i="4"/>
  <c r="O32" i="5"/>
  <c r="M29" i="5"/>
  <c r="I29" i="5"/>
  <c r="L29" i="5"/>
  <c r="H29" i="5"/>
  <c r="K29" i="5"/>
  <c r="G29" i="5"/>
  <c r="N29" i="5"/>
  <c r="O29" i="5" s="1"/>
  <c r="J29" i="5"/>
  <c r="F29" i="5"/>
  <c r="O34" i="5"/>
  <c r="O30" i="5"/>
  <c r="M16" i="4"/>
  <c r="F29" i="4" s="1"/>
  <c r="M13" i="4"/>
  <c r="I25" i="4" s="1"/>
  <c r="N25" i="4"/>
  <c r="J25" i="4"/>
  <c r="E25" i="4"/>
  <c r="L15" i="4"/>
  <c r="M17" i="4"/>
  <c r="E31" i="4" s="1"/>
  <c r="N13" i="4" l="1"/>
  <c r="O28" i="5"/>
  <c r="J31" i="4"/>
  <c r="M26" i="4"/>
  <c r="I26" i="4"/>
  <c r="E26" i="4"/>
  <c r="F26" i="4"/>
  <c r="L26" i="4"/>
  <c r="H26" i="4"/>
  <c r="J26" i="4"/>
  <c r="K26" i="4"/>
  <c r="G26" i="4"/>
  <c r="N26" i="4"/>
  <c r="N16" i="4"/>
  <c r="E29" i="4"/>
  <c r="N32" i="4"/>
  <c r="J32" i="4"/>
  <c r="F32" i="4"/>
  <c r="M32" i="4"/>
  <c r="I32" i="4"/>
  <c r="E32" i="4"/>
  <c r="L32" i="4"/>
  <c r="H32" i="4"/>
  <c r="K32" i="4"/>
  <c r="G32" i="4"/>
  <c r="K30" i="4"/>
  <c r="G30" i="4"/>
  <c r="N30" i="4"/>
  <c r="J30" i="4"/>
  <c r="F30" i="4"/>
  <c r="M30" i="4"/>
  <c r="I30" i="4"/>
  <c r="E30" i="4"/>
  <c r="L30" i="4"/>
  <c r="H30" i="4"/>
  <c r="N31" i="4"/>
  <c r="I31" i="4"/>
  <c r="G31" i="4"/>
  <c r="L31" i="4"/>
  <c r="M31" i="4"/>
  <c r="M25" i="4"/>
  <c r="G25" i="4"/>
  <c r="H25" i="4"/>
  <c r="H29" i="4"/>
  <c r="I29" i="4"/>
  <c r="J29" i="4"/>
  <c r="G29" i="4"/>
  <c r="K29" i="4"/>
  <c r="H31" i="4"/>
  <c r="F31" i="4"/>
  <c r="K31" i="4"/>
  <c r="N17" i="4"/>
  <c r="M15" i="4"/>
  <c r="F25" i="4"/>
  <c r="K25" i="4"/>
  <c r="L25" i="4"/>
  <c r="L29" i="4"/>
  <c r="M29" i="4"/>
  <c r="N29" i="4"/>
  <c r="K22" i="3"/>
  <c r="J22" i="3"/>
  <c r="L22" i="3" s="1"/>
  <c r="I22" i="3"/>
  <c r="K21" i="3"/>
  <c r="J21" i="3"/>
  <c r="I21" i="3"/>
  <c r="H21" i="3"/>
  <c r="G21" i="3"/>
  <c r="K19" i="3"/>
  <c r="K20" i="3" s="1"/>
  <c r="J19" i="3"/>
  <c r="J20" i="3" s="1"/>
  <c r="I19" i="3"/>
  <c r="I20" i="3" s="1"/>
  <c r="H19" i="3"/>
  <c r="H20" i="3" s="1"/>
  <c r="G19" i="3"/>
  <c r="G20" i="3" s="1"/>
  <c r="K17" i="3"/>
  <c r="K18" i="3" s="1"/>
  <c r="J17" i="3"/>
  <c r="J18" i="3" s="1"/>
  <c r="I17" i="3"/>
  <c r="I18" i="3" s="1"/>
  <c r="H17" i="3"/>
  <c r="H18" i="3" s="1"/>
  <c r="G17" i="3"/>
  <c r="G18" i="3" s="1"/>
  <c r="F17" i="3"/>
  <c r="F18" i="3" s="1"/>
  <c r="E17" i="3"/>
  <c r="E18" i="3" s="1"/>
  <c r="E14" i="3"/>
  <c r="G25" i="3" s="1"/>
  <c r="E13" i="3"/>
  <c r="P25" i="4" l="1"/>
  <c r="P31" i="4"/>
  <c r="L28" i="4"/>
  <c r="H28" i="4"/>
  <c r="I28" i="4"/>
  <c r="K28" i="4"/>
  <c r="G28" i="4"/>
  <c r="N28" i="4"/>
  <c r="J28" i="4"/>
  <c r="F28" i="4"/>
  <c r="M28" i="4"/>
  <c r="E28" i="4"/>
  <c r="E27" i="4"/>
  <c r="F27" i="4"/>
  <c r="L27" i="4"/>
  <c r="P29" i="4"/>
  <c r="G27" i="4"/>
  <c r="N15" i="4"/>
  <c r="H27" i="4"/>
  <c r="I27" i="4"/>
  <c r="J27" i="4"/>
  <c r="M27" i="4"/>
  <c r="N27" i="4"/>
  <c r="K27" i="4"/>
  <c r="L21" i="3"/>
  <c r="M21" i="3" s="1"/>
  <c r="N21" i="3" s="1"/>
  <c r="E12" i="3"/>
  <c r="L20" i="3"/>
  <c r="G26" i="3"/>
  <c r="E11" i="3"/>
  <c r="L18" i="3"/>
  <c r="M22" i="3"/>
  <c r="N22" i="3" s="1"/>
  <c r="P27" i="4" l="1"/>
  <c r="M18" i="3"/>
  <c r="N18" i="3" s="1"/>
  <c r="M20" i="3"/>
  <c r="N20" i="3" s="1"/>
  <c r="M34" i="3"/>
  <c r="M33" i="3" s="1"/>
  <c r="I34" i="3"/>
  <c r="I33" i="3" s="1"/>
  <c r="E34" i="3"/>
  <c r="E33" i="3" s="1"/>
  <c r="L34" i="3"/>
  <c r="L33" i="3" s="1"/>
  <c r="H34" i="3"/>
  <c r="H33" i="3" s="1"/>
  <c r="K34" i="3"/>
  <c r="K33" i="3" s="1"/>
  <c r="G34" i="3"/>
  <c r="G33" i="3" s="1"/>
  <c r="N34" i="3"/>
  <c r="N33" i="3" s="1"/>
  <c r="J34" i="3"/>
  <c r="J33" i="3" s="1"/>
  <c r="F34" i="3"/>
  <c r="F33" i="3" s="1"/>
  <c r="G27" i="3"/>
  <c r="N23" i="2" l="1"/>
  <c r="N24" i="2"/>
  <c r="O39" i="2" l="1"/>
  <c r="O37" i="2"/>
  <c r="N22" i="2" l="1"/>
  <c r="O38" i="2"/>
  <c r="O35" i="2"/>
  <c r="C56" i="6"/>
  <c r="O34" i="2" l="1"/>
  <c r="M55" i="6" l="1"/>
  <c r="E55" i="6" l="1"/>
  <c r="O55" i="6"/>
  <c r="K55" i="6"/>
  <c r="G55" i="6"/>
  <c r="H55" i="6"/>
  <c r="F55" i="6"/>
  <c r="I55" i="6"/>
  <c r="D55" i="6"/>
  <c r="O56" i="6" l="1"/>
  <c r="I56" i="6"/>
  <c r="E56" i="6"/>
  <c r="K56" i="6"/>
  <c r="F56" i="6"/>
  <c r="G56" i="6"/>
  <c r="D56" i="6"/>
  <c r="M56" i="6"/>
  <c r="H56" i="6"/>
  <c r="O33" i="2"/>
  <c r="O32" i="2" l="1"/>
</calcChain>
</file>

<file path=xl/sharedStrings.xml><?xml version="1.0" encoding="utf-8"?>
<sst xmlns="http://schemas.openxmlformats.org/spreadsheetml/2006/main" count="388" uniqueCount="195">
  <si>
    <t>購入予定数量削減目標の設定に関する届出書の検証シート（燃油）</t>
    <rPh sb="0" eb="2">
      <t>コウニュウ</t>
    </rPh>
    <rPh sb="2" eb="4">
      <t>ヨテイ</t>
    </rPh>
    <rPh sb="4" eb="6">
      <t>スウリョウ</t>
    </rPh>
    <rPh sb="6" eb="8">
      <t>サクゲン</t>
    </rPh>
    <rPh sb="8" eb="10">
      <t>モクヒョウ</t>
    </rPh>
    <rPh sb="11" eb="13">
      <t>セッテイ</t>
    </rPh>
    <rPh sb="14" eb="15">
      <t>カン</t>
    </rPh>
    <rPh sb="17" eb="20">
      <t>トドケデショ</t>
    </rPh>
    <rPh sb="21" eb="23">
      <t>ケンショウ</t>
    </rPh>
    <rPh sb="27" eb="29">
      <t>ネンユ</t>
    </rPh>
    <phoneticPr fontId="3"/>
  </si>
  <si>
    <t>※基準年購入数量を設定する時に活用して下さい。</t>
    <rPh sb="1" eb="3">
      <t>キジュン</t>
    </rPh>
    <rPh sb="3" eb="4">
      <t>ネン</t>
    </rPh>
    <rPh sb="4" eb="6">
      <t>コウニュウ</t>
    </rPh>
    <rPh sb="6" eb="8">
      <t>スウリョウ</t>
    </rPh>
    <rPh sb="9" eb="11">
      <t>セッテイ</t>
    </rPh>
    <rPh sb="13" eb="14">
      <t>トキ</t>
    </rPh>
    <rPh sb="15" eb="17">
      <t>カツヨウ</t>
    </rPh>
    <rPh sb="19" eb="20">
      <t>クダ</t>
    </rPh>
    <phoneticPr fontId="3"/>
  </si>
  <si>
    <t xml:space="preserve">単位：ℓ </t>
    <rPh sb="0" eb="2">
      <t>タンイ</t>
    </rPh>
    <phoneticPr fontId="3"/>
  </si>
  <si>
    <t>事業年度</t>
    <rPh sb="0" eb="2">
      <t>ジギョウ</t>
    </rPh>
    <rPh sb="2" eb="4">
      <t>ネンド</t>
    </rPh>
    <phoneticPr fontId="3"/>
  </si>
  <si>
    <t>2013年</t>
    <rPh sb="4" eb="5">
      <t>ネン</t>
    </rPh>
    <phoneticPr fontId="3"/>
  </si>
  <si>
    <t>2014年</t>
    <rPh sb="4" eb="5">
      <t>ネン</t>
    </rPh>
    <phoneticPr fontId="3"/>
  </si>
  <si>
    <t>2015年</t>
    <rPh sb="4" eb="5">
      <t>ネン</t>
    </rPh>
    <phoneticPr fontId="3"/>
  </si>
  <si>
    <t>2016年</t>
    <rPh sb="4" eb="5">
      <t>ネン</t>
    </rPh>
    <phoneticPr fontId="3"/>
  </si>
  <si>
    <t>2017年</t>
    <rPh sb="4" eb="5">
      <t>ネン</t>
    </rPh>
    <phoneticPr fontId="3"/>
  </si>
  <si>
    <t>2018年</t>
    <rPh sb="4" eb="5">
      <t>ネン</t>
    </rPh>
    <phoneticPr fontId="3"/>
  </si>
  <si>
    <t>2019年</t>
    <rPh sb="4" eb="5">
      <t>ネン</t>
    </rPh>
    <phoneticPr fontId="3"/>
  </si>
  <si>
    <t>購入実績数量</t>
    <rPh sb="0" eb="2">
      <t>コウニュウ</t>
    </rPh>
    <rPh sb="2" eb="4">
      <t>ジッセキ</t>
    </rPh>
    <rPh sb="4" eb="6">
      <t>スウリョウ</t>
    </rPh>
    <phoneticPr fontId="3"/>
  </si>
  <si>
    <t>※2019年度は見込数量で構いません。</t>
    <rPh sb="5" eb="7">
      <t>ネンド</t>
    </rPh>
    <rPh sb="8" eb="10">
      <t>ミコ</t>
    </rPh>
    <rPh sb="10" eb="12">
      <t>スウリョウ</t>
    </rPh>
    <rPh sb="13" eb="14">
      <t>カマ</t>
    </rPh>
    <phoneticPr fontId="3"/>
  </si>
  <si>
    <t>各算定方式の結果　（自動計算で表示されるので、選択する算定方式に”〇”を付して下さい。）</t>
    <rPh sb="0" eb="1">
      <t>カク</t>
    </rPh>
    <rPh sb="1" eb="3">
      <t>サンテイ</t>
    </rPh>
    <rPh sb="3" eb="5">
      <t>ホウシキ</t>
    </rPh>
    <rPh sb="6" eb="8">
      <t>ケッカ</t>
    </rPh>
    <rPh sb="10" eb="12">
      <t>ジドウ</t>
    </rPh>
    <rPh sb="12" eb="14">
      <t>ケイサン</t>
    </rPh>
    <rPh sb="15" eb="17">
      <t>ヒョウジ</t>
    </rPh>
    <rPh sb="23" eb="25">
      <t>センタク</t>
    </rPh>
    <rPh sb="27" eb="29">
      <t>サンテイ</t>
    </rPh>
    <rPh sb="29" eb="31">
      <t>ホウシキ</t>
    </rPh>
    <rPh sb="36" eb="37">
      <t>フ</t>
    </rPh>
    <rPh sb="39" eb="40">
      <t>クダ</t>
    </rPh>
    <phoneticPr fontId="3"/>
  </si>
  <si>
    <t>７中５平均</t>
    <rPh sb="1" eb="2">
      <t>ナカ</t>
    </rPh>
    <rPh sb="3" eb="5">
      <t>ヘイキン</t>
    </rPh>
    <phoneticPr fontId="3"/>
  </si>
  <si>
    <t>〇</t>
  </si>
  <si>
    <t>５中３平均</t>
    <rPh sb="1" eb="2">
      <t>ナカ</t>
    </rPh>
    <rPh sb="3" eb="5">
      <t>ヘイキン</t>
    </rPh>
    <phoneticPr fontId="3"/>
  </si>
  <si>
    <t>―</t>
  </si>
  <si>
    <t>直近５年間平均</t>
    <rPh sb="0" eb="2">
      <t>チョッキン</t>
    </rPh>
    <rPh sb="3" eb="4">
      <t>ネン</t>
    </rPh>
    <rPh sb="4" eb="5">
      <t>カン</t>
    </rPh>
    <rPh sb="5" eb="7">
      <t>ヘイキン</t>
    </rPh>
    <phoneticPr fontId="3"/>
  </si>
  <si>
    <t>直近３年間平均</t>
    <rPh sb="0" eb="2">
      <t>チョッキン</t>
    </rPh>
    <rPh sb="3" eb="4">
      <t>ネン</t>
    </rPh>
    <rPh sb="4" eb="5">
      <t>カン</t>
    </rPh>
    <rPh sb="5" eb="7">
      <t>ヘイキン</t>
    </rPh>
    <phoneticPr fontId="3"/>
  </si>
  <si>
    <t>各算定方式の内容が自動計算で表示されます。</t>
    <rPh sb="0" eb="1">
      <t>カク</t>
    </rPh>
    <rPh sb="1" eb="3">
      <t>サンテイ</t>
    </rPh>
    <rPh sb="3" eb="5">
      <t>ホウシキ</t>
    </rPh>
    <rPh sb="6" eb="8">
      <t>ナイヨウ</t>
    </rPh>
    <rPh sb="9" eb="11">
      <t>ジドウ</t>
    </rPh>
    <rPh sb="11" eb="13">
      <t>ケイサン</t>
    </rPh>
    <rPh sb="14" eb="16">
      <t>ヒョウジ</t>
    </rPh>
    <phoneticPr fontId="3"/>
  </si>
  <si>
    <t>（３）算定結果　（自動計算で選択した算定方式による基準数量と削減目標値が自動計算で表示されます。）</t>
    <rPh sb="3" eb="5">
      <t>サンテイ</t>
    </rPh>
    <rPh sb="5" eb="7">
      <t>ケッカ</t>
    </rPh>
    <rPh sb="9" eb="11">
      <t>ジドウ</t>
    </rPh>
    <rPh sb="11" eb="13">
      <t>ケイサン</t>
    </rPh>
    <rPh sb="14" eb="16">
      <t>センタク</t>
    </rPh>
    <rPh sb="18" eb="20">
      <t>サンテイ</t>
    </rPh>
    <rPh sb="20" eb="22">
      <t>ホウシキ</t>
    </rPh>
    <rPh sb="25" eb="27">
      <t>キジュン</t>
    </rPh>
    <rPh sb="27" eb="29">
      <t>スウリョウ</t>
    </rPh>
    <rPh sb="30" eb="32">
      <t>サクゲン</t>
    </rPh>
    <rPh sb="32" eb="35">
      <t>モクヒョウチ</t>
    </rPh>
    <rPh sb="36" eb="38">
      <t>ジドウ</t>
    </rPh>
    <rPh sb="38" eb="40">
      <t>ケイサン</t>
    </rPh>
    <rPh sb="41" eb="43">
      <t>ヒョウジ</t>
    </rPh>
    <phoneticPr fontId="3"/>
  </si>
  <si>
    <t>基準数量（ℓ）</t>
    <rPh sb="0" eb="2">
      <t>キジュン</t>
    </rPh>
    <rPh sb="2" eb="4">
      <t>スウリョウ</t>
    </rPh>
    <phoneticPr fontId="3"/>
  </si>
  <si>
    <t>削減目標値</t>
    <rPh sb="0" eb="2">
      <t>サクゲン</t>
    </rPh>
    <rPh sb="2" eb="4">
      <t>モクヒョウ</t>
    </rPh>
    <rPh sb="4" eb="5">
      <t>チ</t>
    </rPh>
    <phoneticPr fontId="3"/>
  </si>
  <si>
    <t>年間削減率</t>
    <rPh sb="0" eb="2">
      <t>ネンカン</t>
    </rPh>
    <rPh sb="2" eb="4">
      <t>サクゲン</t>
    </rPh>
    <rPh sb="4" eb="5">
      <t>リツ</t>
    </rPh>
    <phoneticPr fontId="3"/>
  </si>
  <si>
    <t>削減目標　（自動計算で各年度の削減目標数量と基準数量からの削減率が自動計算で表示されます。）</t>
    <rPh sb="0" eb="2">
      <t>サクゲン</t>
    </rPh>
    <rPh sb="2" eb="4">
      <t>モクヒョウ</t>
    </rPh>
    <rPh sb="6" eb="8">
      <t>ジドウ</t>
    </rPh>
    <rPh sb="8" eb="10">
      <t>ケイサン</t>
    </rPh>
    <rPh sb="11" eb="14">
      <t>カクネンド</t>
    </rPh>
    <rPh sb="15" eb="17">
      <t>サクゲン</t>
    </rPh>
    <rPh sb="17" eb="19">
      <t>モクヒョウ</t>
    </rPh>
    <rPh sb="19" eb="21">
      <t>スウリョウ</t>
    </rPh>
    <rPh sb="22" eb="24">
      <t>キジュン</t>
    </rPh>
    <rPh sb="24" eb="26">
      <t>スウリョウ</t>
    </rPh>
    <rPh sb="29" eb="31">
      <t>サクゲン</t>
    </rPh>
    <rPh sb="31" eb="32">
      <t>リツ</t>
    </rPh>
    <rPh sb="33" eb="35">
      <t>ジドウ</t>
    </rPh>
    <rPh sb="35" eb="37">
      <t>ケイサン</t>
    </rPh>
    <rPh sb="38" eb="40">
      <t>ヒョウジ</t>
    </rPh>
    <phoneticPr fontId="3"/>
  </si>
  <si>
    <t>2020年</t>
    <rPh sb="4" eb="5">
      <t>ネン</t>
    </rPh>
    <phoneticPr fontId="3"/>
  </si>
  <si>
    <t>2021年</t>
    <rPh sb="4" eb="5">
      <t>ネン</t>
    </rPh>
    <phoneticPr fontId="3"/>
  </si>
  <si>
    <t>2022年</t>
    <rPh sb="4" eb="5">
      <t>ネン</t>
    </rPh>
    <phoneticPr fontId="3"/>
  </si>
  <si>
    <t>2023年</t>
    <rPh sb="4" eb="5">
      <t>ネン</t>
    </rPh>
    <phoneticPr fontId="3"/>
  </si>
  <si>
    <t>2024年</t>
    <rPh sb="4" eb="5">
      <t>ネン</t>
    </rPh>
    <phoneticPr fontId="3"/>
  </si>
  <si>
    <t>2025年</t>
    <rPh sb="4" eb="5">
      <t>ネン</t>
    </rPh>
    <phoneticPr fontId="3"/>
  </si>
  <si>
    <t>2026年</t>
    <rPh sb="4" eb="5">
      <t>ネン</t>
    </rPh>
    <phoneticPr fontId="3"/>
  </si>
  <si>
    <t>2027年</t>
    <rPh sb="4" eb="5">
      <t>ネン</t>
    </rPh>
    <phoneticPr fontId="3"/>
  </si>
  <si>
    <t>2028年</t>
    <rPh sb="4" eb="5">
      <t>ネン</t>
    </rPh>
    <phoneticPr fontId="3"/>
  </si>
  <si>
    <t>2029年</t>
    <rPh sb="4" eb="5">
      <t>ネン</t>
    </rPh>
    <phoneticPr fontId="3"/>
  </si>
  <si>
    <t>削減目標</t>
    <rPh sb="0" eb="2">
      <t>サクゲン</t>
    </rPh>
    <rPh sb="2" eb="4">
      <t>モクヒョウ</t>
    </rPh>
    <phoneticPr fontId="3"/>
  </si>
  <si>
    <t>削減率</t>
    <rPh sb="0" eb="2">
      <t>サクゲン</t>
    </rPh>
    <rPh sb="2" eb="3">
      <t>リツ</t>
    </rPh>
    <phoneticPr fontId="3"/>
  </si>
  <si>
    <t>算定根拠　（各年度の購入実績数量を入力して下さい。）</t>
    <rPh sb="0" eb="2">
      <t>サンテイ</t>
    </rPh>
    <rPh sb="2" eb="4">
      <t>コンキョ</t>
    </rPh>
    <rPh sb="6" eb="8">
      <t>カクネン</t>
    </rPh>
    <rPh sb="8" eb="9">
      <t>ド</t>
    </rPh>
    <rPh sb="10" eb="16">
      <t>コウニュウジッセキスウリョウ</t>
    </rPh>
    <rPh sb="17" eb="19">
      <t>ニュウリョク</t>
    </rPh>
    <rPh sb="21" eb="22">
      <t>クダ</t>
    </rPh>
    <phoneticPr fontId="3"/>
  </si>
  <si>
    <t>算定方法</t>
    <rPh sb="0" eb="2">
      <t>サンテイ</t>
    </rPh>
    <rPh sb="2" eb="4">
      <t>ホウホウ</t>
    </rPh>
    <phoneticPr fontId="3"/>
  </si>
  <si>
    <t>基準数量</t>
    <rPh sb="0" eb="2">
      <t>キジュン</t>
    </rPh>
    <rPh sb="2" eb="4">
      <t>スウリョウ</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</si>
  <si>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</si>
  <si>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</si>
  <si>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</si>
  <si>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</si>
  <si>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</si>
  <si>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3"/>
  </si>
  <si>
    <t>令和元年</t>
    <rPh sb="0" eb="2">
      <t>レイワ</t>
    </rPh>
    <rPh sb="2" eb="4">
      <t>ガンネン</t>
    </rPh>
    <phoneticPr fontId="3"/>
  </si>
  <si>
    <t>削減数量</t>
    <rPh sb="0" eb="2">
      <t>サクゲン</t>
    </rPh>
    <rPh sb="2" eb="4">
      <t>スウリョウ</t>
    </rPh>
    <phoneticPr fontId="3"/>
  </si>
  <si>
    <t>各算定方式の結果と内容が自動計算で表示されます。</t>
    <rPh sb="0" eb="1">
      <t>カク</t>
    </rPh>
    <rPh sb="1" eb="3">
      <t>サンテイ</t>
    </rPh>
    <rPh sb="3" eb="5">
      <t>ホウシキ</t>
    </rPh>
    <rPh sb="6" eb="8">
      <t>ケッカ</t>
    </rPh>
    <rPh sb="9" eb="11">
      <t>ナイヨウ</t>
    </rPh>
    <rPh sb="12" eb="14">
      <t>ジドウ</t>
    </rPh>
    <rPh sb="14" eb="16">
      <t>ケイサン</t>
    </rPh>
    <rPh sb="17" eb="19">
      <t>ヒョウジ</t>
    </rPh>
    <phoneticPr fontId="3"/>
  </si>
  <si>
    <t>令和２年度</t>
    <rPh sb="0" eb="2">
      <t>レイワ</t>
    </rPh>
    <rPh sb="3" eb="4">
      <t>ネン</t>
    </rPh>
    <rPh sb="4" eb="5">
      <t>ド</t>
    </rPh>
    <phoneticPr fontId="3"/>
  </si>
  <si>
    <t>令和３年度</t>
    <rPh sb="0" eb="2">
      <t>レイワ</t>
    </rPh>
    <rPh sb="3" eb="4">
      <t>ネン</t>
    </rPh>
    <rPh sb="4" eb="5">
      <t>ド</t>
    </rPh>
    <phoneticPr fontId="3"/>
  </si>
  <si>
    <t>令和４年度</t>
    <rPh sb="0" eb="2">
      <t>レイワ</t>
    </rPh>
    <rPh sb="3" eb="4">
      <t>ネン</t>
    </rPh>
    <rPh sb="4" eb="5">
      <t>ド</t>
    </rPh>
    <phoneticPr fontId="3"/>
  </si>
  <si>
    <t>令和５年度</t>
    <rPh sb="0" eb="2">
      <t>レイワ</t>
    </rPh>
    <rPh sb="3" eb="4">
      <t>ネン</t>
    </rPh>
    <rPh sb="4" eb="5">
      <t>ド</t>
    </rPh>
    <phoneticPr fontId="3"/>
  </si>
  <si>
    <t>令和６年度</t>
    <rPh sb="0" eb="2">
      <t>レイワ</t>
    </rPh>
    <rPh sb="3" eb="4">
      <t>ネン</t>
    </rPh>
    <rPh sb="4" eb="5">
      <t>ド</t>
    </rPh>
    <phoneticPr fontId="3"/>
  </si>
  <si>
    <t>令和７年度</t>
    <rPh sb="0" eb="2">
      <t>レイワ</t>
    </rPh>
    <rPh sb="3" eb="4">
      <t>ネン</t>
    </rPh>
    <rPh sb="4" eb="5">
      <t>ド</t>
    </rPh>
    <phoneticPr fontId="3"/>
  </si>
  <si>
    <t>令和８年度</t>
    <rPh sb="0" eb="2">
      <t>レイワ</t>
    </rPh>
    <rPh sb="3" eb="4">
      <t>ネン</t>
    </rPh>
    <rPh sb="4" eb="5">
      <t>ド</t>
    </rPh>
    <phoneticPr fontId="3"/>
  </si>
  <si>
    <t>令和９年度</t>
    <rPh sb="0" eb="2">
      <t>レイワ</t>
    </rPh>
    <rPh sb="3" eb="4">
      <t>ネン</t>
    </rPh>
    <rPh sb="4" eb="5">
      <t>ド</t>
    </rPh>
    <phoneticPr fontId="3"/>
  </si>
  <si>
    <t>令和１０年度</t>
    <rPh sb="0" eb="2">
      <t>レイワ</t>
    </rPh>
    <rPh sb="4" eb="5">
      <t>ネン</t>
    </rPh>
    <rPh sb="5" eb="6">
      <t>ド</t>
    </rPh>
    <phoneticPr fontId="3"/>
  </si>
  <si>
    <t>令和１１年度</t>
    <rPh sb="0" eb="2">
      <t>レイワ</t>
    </rPh>
    <rPh sb="4" eb="5">
      <t>ネン</t>
    </rPh>
    <rPh sb="5" eb="6">
      <t>ド</t>
    </rPh>
    <phoneticPr fontId="3"/>
  </si>
  <si>
    <t>算出方法</t>
    <rPh sb="0" eb="2">
      <t>サンシュツ</t>
    </rPh>
    <rPh sb="2" eb="4">
      <t>ホウホウ</t>
    </rPh>
    <phoneticPr fontId="3"/>
  </si>
  <si>
    <t>基準数量</t>
    <rPh sb="0" eb="4">
      <t>キジュンスウリョウ</t>
    </rPh>
    <phoneticPr fontId="3"/>
  </si>
  <si>
    <t>選択</t>
    <rPh sb="0" eb="2">
      <t>センタク</t>
    </rPh>
    <phoneticPr fontId="3"/>
  </si>
  <si>
    <t>対象年度の数量</t>
    <rPh sb="0" eb="2">
      <t>タイショウ</t>
    </rPh>
    <rPh sb="2" eb="4">
      <t>ネンド</t>
    </rPh>
    <rPh sb="5" eb="7">
      <t>スウリョウ</t>
    </rPh>
    <phoneticPr fontId="3"/>
  </si>
  <si>
    <t>（順位）</t>
    <rPh sb="1" eb="3">
      <t>ジュンイ</t>
    </rPh>
    <phoneticPr fontId="3"/>
  </si>
  <si>
    <t>事業期間</t>
    <rPh sb="0" eb="2">
      <t>ジギョウ</t>
    </rPh>
    <rPh sb="2" eb="4">
      <t>キカン</t>
    </rPh>
    <phoneticPr fontId="3"/>
  </si>
  <si>
    <t>削減目標数量</t>
    <rPh sb="0" eb="2">
      <t>サクゲン</t>
    </rPh>
    <rPh sb="2" eb="4">
      <t>モクヒョウ</t>
    </rPh>
    <rPh sb="4" eb="6">
      <t>スウリョウ</t>
    </rPh>
    <phoneticPr fontId="3"/>
  </si>
  <si>
    <t>案（各算定方式の削減目標値を一覧で表示）</t>
    <rPh sb="0" eb="1">
      <t>アン</t>
    </rPh>
    <rPh sb="2" eb="3">
      <t>カク</t>
    </rPh>
    <rPh sb="3" eb="5">
      <t>サンテイ</t>
    </rPh>
    <rPh sb="5" eb="7">
      <t>ホウシキ</t>
    </rPh>
    <rPh sb="8" eb="10">
      <t>サクゲン</t>
    </rPh>
    <rPh sb="10" eb="12">
      <t>モクヒョウ</t>
    </rPh>
    <rPh sb="12" eb="13">
      <t>チ</t>
    </rPh>
    <rPh sb="14" eb="16">
      <t>イチラン</t>
    </rPh>
    <rPh sb="17" eb="19">
      <t>ヒョウジ</t>
    </rPh>
    <phoneticPr fontId="3"/>
  </si>
  <si>
    <t>B案（選択した削減目標値のみ表示）</t>
    <rPh sb="1" eb="2">
      <t>アン</t>
    </rPh>
    <rPh sb="3" eb="5">
      <t>センタク</t>
    </rPh>
    <rPh sb="7" eb="9">
      <t>サクゲン</t>
    </rPh>
    <rPh sb="9" eb="11">
      <t>モクヒョウ</t>
    </rPh>
    <rPh sb="11" eb="12">
      <t>チ</t>
    </rPh>
    <rPh sb="14" eb="16">
      <t>ヒョウジ</t>
    </rPh>
    <phoneticPr fontId="3"/>
  </si>
  <si>
    <t>5年平均、3年平均未修正</t>
    <rPh sb="1" eb="2">
      <t>ネン</t>
    </rPh>
    <rPh sb="2" eb="4">
      <t>ヘイキン</t>
    </rPh>
    <rPh sb="6" eb="7">
      <t>ネン</t>
    </rPh>
    <rPh sb="7" eb="9">
      <t>ヘイキン</t>
    </rPh>
    <rPh sb="9" eb="10">
      <t>ミ</t>
    </rPh>
    <rPh sb="10" eb="12">
      <t>シュウセイ</t>
    </rPh>
    <phoneticPr fontId="3"/>
  </si>
  <si>
    <t>空白の年度があっても算出されてしまう状態</t>
    <rPh sb="0" eb="2">
      <t>クウハク</t>
    </rPh>
    <rPh sb="3" eb="5">
      <t>ネンド</t>
    </rPh>
    <rPh sb="10" eb="12">
      <t>サンシュツ</t>
    </rPh>
    <rPh sb="18" eb="20">
      <t>ジョウタイ</t>
    </rPh>
    <phoneticPr fontId="3"/>
  </si>
  <si>
    <t>合計</t>
    <rPh sb="0" eb="2">
      <t>ゴウケイ</t>
    </rPh>
    <phoneticPr fontId="3"/>
  </si>
  <si>
    <t>事業参加団体：</t>
    <rPh sb="0" eb="2">
      <t>ジギョウ</t>
    </rPh>
    <rPh sb="2" eb="4">
      <t>サンカ</t>
    </rPh>
    <rPh sb="4" eb="6">
      <t>ダンタイ</t>
    </rPh>
    <phoneticPr fontId="3"/>
  </si>
  <si>
    <t>事務契約団体：</t>
    <rPh sb="0" eb="2">
      <t>ジム</t>
    </rPh>
    <rPh sb="2" eb="4">
      <t>ケイヤク</t>
    </rPh>
    <rPh sb="4" eb="6">
      <t>ダンタイ</t>
    </rPh>
    <phoneticPr fontId="3"/>
  </si>
  <si>
    <t>契約管理番号：</t>
    <rPh sb="0" eb="2">
      <t>ケイヤク</t>
    </rPh>
    <rPh sb="2" eb="4">
      <t>カンリ</t>
    </rPh>
    <rPh sb="4" eb="6">
      <t>バンゴウ</t>
    </rPh>
    <phoneticPr fontId="3"/>
  </si>
  <si>
    <t>契約者名：</t>
    <rPh sb="0" eb="3">
      <t>ケイヤクシャ</t>
    </rPh>
    <rPh sb="3" eb="4">
      <t>メイ</t>
    </rPh>
    <phoneticPr fontId="3"/>
  </si>
  <si>
    <t>購入実績数量が未入力の年度があった場合、削減目標数量が表示されない算定方法があります。</t>
    <rPh sb="0" eb="2">
      <t>コウニュウ</t>
    </rPh>
    <rPh sb="2" eb="4">
      <t>ジッセキ</t>
    </rPh>
    <rPh sb="4" eb="6">
      <t>スウリョウ</t>
    </rPh>
    <rPh sb="7" eb="10">
      <t>ミニュウリョク</t>
    </rPh>
    <rPh sb="11" eb="13">
      <t>ネンド</t>
    </rPh>
    <rPh sb="17" eb="19">
      <t>バアイ</t>
    </rPh>
    <rPh sb="20" eb="22">
      <t>サクゲン</t>
    </rPh>
    <rPh sb="22" eb="24">
      <t>モクヒョウ</t>
    </rPh>
    <rPh sb="24" eb="26">
      <t>スウリョウ</t>
    </rPh>
    <rPh sb="27" eb="29">
      <t>ヒョウジ</t>
    </rPh>
    <rPh sb="33" eb="35">
      <t>サンテイ</t>
    </rPh>
    <rPh sb="35" eb="37">
      <t>ホウホウ</t>
    </rPh>
    <phoneticPr fontId="3"/>
  </si>
  <si>
    <t>※この検証シートは、作成した「届出書」と一緒に管理して下さい。</t>
    <rPh sb="3" eb="5">
      <t>ケンショウ</t>
    </rPh>
    <rPh sb="10" eb="12">
      <t>サクセイ</t>
    </rPh>
    <rPh sb="15" eb="18">
      <t>トドケデショ</t>
    </rPh>
    <rPh sb="20" eb="22">
      <t>イッショ</t>
    </rPh>
    <rPh sb="23" eb="25">
      <t>カンリ</t>
    </rPh>
    <rPh sb="27" eb="28">
      <t>クダ</t>
    </rPh>
    <phoneticPr fontId="3"/>
  </si>
  <si>
    <t>削減目標数量が表示された算定方法の中から選択して下さい。</t>
    <rPh sb="0" eb="2">
      <t>サクゲン</t>
    </rPh>
    <rPh sb="2" eb="4">
      <t>モクヒョウ</t>
    </rPh>
    <rPh sb="4" eb="6">
      <t>スウリョウ</t>
    </rPh>
    <rPh sb="7" eb="9">
      <t>ヒョウジ</t>
    </rPh>
    <rPh sb="12" eb="14">
      <t>サンテイ</t>
    </rPh>
    <rPh sb="14" eb="16">
      <t>ホウホウ</t>
    </rPh>
    <rPh sb="17" eb="18">
      <t>ナカ</t>
    </rPh>
    <rPh sb="20" eb="22">
      <t>センタク</t>
    </rPh>
    <rPh sb="24" eb="25">
      <t>クダ</t>
    </rPh>
    <phoneticPr fontId="3"/>
  </si>
  <si>
    <t>購入予定数量削減目標の設定に関する届出書の検証シート（飼料）</t>
    <rPh sb="0" eb="2">
      <t>コウニュウ</t>
    </rPh>
    <rPh sb="2" eb="4">
      <t>ヨテイ</t>
    </rPh>
    <rPh sb="4" eb="6">
      <t>スウリョウ</t>
    </rPh>
    <rPh sb="6" eb="8">
      <t>サクゲン</t>
    </rPh>
    <rPh sb="8" eb="10">
      <t>モクヒョウ</t>
    </rPh>
    <rPh sb="11" eb="13">
      <t>セッテイ</t>
    </rPh>
    <rPh sb="14" eb="15">
      <t>カン</t>
    </rPh>
    <rPh sb="17" eb="20">
      <t>トドケデショ</t>
    </rPh>
    <rPh sb="21" eb="23">
      <t>ケンショウ</t>
    </rPh>
    <rPh sb="27" eb="29">
      <t>シリョウ</t>
    </rPh>
    <phoneticPr fontId="3"/>
  </si>
  <si>
    <t>単位：トン</t>
    <rPh sb="0" eb="2">
      <t>タンイ</t>
    </rPh>
    <phoneticPr fontId="3"/>
  </si>
  <si>
    <t xml:space="preserve">単位：トン </t>
    <rPh sb="0" eb="2">
      <t>タンイ</t>
    </rPh>
    <phoneticPr fontId="3"/>
  </si>
  <si>
    <t>一般社団法人</t>
  </si>
  <si>
    <t>申込者住所</t>
  </si>
  <si>
    <t>（法人にあっては名称及び代表者の氏名）</t>
  </si>
  <si>
    <t>記</t>
    <phoneticPr fontId="3"/>
  </si>
  <si>
    <t>２　基準年購入数量</t>
  </si>
  <si>
    <t>事業年度</t>
  </si>
  <si>
    <t>数値</t>
  </si>
  <si>
    <t>（　2　）</t>
    <phoneticPr fontId="3"/>
  </si>
  <si>
    <t>ℓ</t>
    <phoneticPr fontId="3"/>
  </si>
  <si>
    <t>　</t>
  </si>
  <si>
    <t>（　3　）</t>
    <phoneticPr fontId="3"/>
  </si>
  <si>
    <t>３　削減目標</t>
    <rPh sb="2" eb="4">
      <t>サクゲン</t>
    </rPh>
    <rPh sb="4" eb="6">
      <t>モクヒョウ</t>
    </rPh>
    <phoneticPr fontId="3"/>
  </si>
  <si>
    <t>第1年度</t>
  </si>
  <si>
    <t>第2年度</t>
  </si>
  <si>
    <t>第3年度</t>
  </si>
  <si>
    <t>第4年度</t>
  </si>
  <si>
    <t>第5年度</t>
  </si>
  <si>
    <t>第6年度</t>
  </si>
  <si>
    <t>第7年度</t>
  </si>
  <si>
    <t>第8年度</t>
  </si>
  <si>
    <t>第9年度</t>
  </si>
  <si>
    <t>第10年度</t>
  </si>
  <si>
    <t>削減目標</t>
  </si>
  <si>
    <t>削減率</t>
  </si>
  <si>
    <t>４　誓約事項</t>
  </si>
  <si>
    <t>　設定した事業期間内に積立契約を解約して再加入した場合でも、この届出書に基づく当該年度の削減目標が適用されることを承認すること。</t>
    <phoneticPr fontId="3"/>
  </si>
  <si>
    <t>漁業経営安定化推進協会　御中</t>
    <rPh sb="12" eb="14">
      <t>オンチュウ</t>
    </rPh>
    <phoneticPr fontId="3"/>
  </si>
  <si>
    <t>2020/x/x</t>
    <phoneticPr fontId="3"/>
  </si>
  <si>
    <t>別紙様式例第８号の１</t>
  </si>
  <si>
    <r>
      <t>１　設定期間　令和</t>
    </r>
    <r>
      <rPr>
        <u/>
        <sz val="10.5"/>
        <color theme="1"/>
        <rFont val="ＭＳ 明朝"/>
        <family val="1"/>
        <charset val="128"/>
      </rPr>
      <t>　　　</t>
    </r>
    <r>
      <rPr>
        <sz val="10.5"/>
        <color theme="1"/>
        <rFont val="ＭＳ 明朝"/>
        <family val="1"/>
        <charset val="128"/>
      </rPr>
      <t>年４月から開始する事業期間（毎年４月～３月）から10事業期間</t>
    </r>
    <phoneticPr fontId="3"/>
  </si>
  <si>
    <t>申込者氏名　　　　　　　　　　　　印</t>
    <phoneticPr fontId="3"/>
  </si>
  <si>
    <t>ア　直前７年間の購入実績数量のうち、最大の年と最小の年を除いた５年分の平均</t>
    <phoneticPr fontId="3"/>
  </si>
  <si>
    <t>イ　直前５年間の購入実績数量のうち、最大の年と最小の年を除いた３年分の平均</t>
    <phoneticPr fontId="3"/>
  </si>
  <si>
    <t>ウ　直前５年間の購入実績数量の平均</t>
    <phoneticPr fontId="3"/>
  </si>
  <si>
    <t>エ　直前３年間の購入実績数量の平均</t>
    <phoneticPr fontId="3"/>
  </si>
  <si>
    <t>　　算定根拠</t>
    <phoneticPr fontId="3"/>
  </si>
  <si>
    <t>　　算定結果</t>
    <rPh sb="4" eb="6">
      <t>ケッカ</t>
    </rPh>
    <phoneticPr fontId="3"/>
  </si>
  <si>
    <t>養殖用配合飼料価格差補塡金積立契約に基づき、下記のとおり養殖用配合飼料の購入予定数量削減目標の設定に関する事項を届け出する。</t>
    <phoneticPr fontId="3"/>
  </si>
  <si>
    <t>養殖用配合飼料購入予定数量削減目標の設定に関する届出書</t>
    <rPh sb="0" eb="3">
      <t>ヨウショクヨウ</t>
    </rPh>
    <rPh sb="3" eb="5">
      <t>ハイゴウ</t>
    </rPh>
    <rPh sb="5" eb="7">
      <t>シリョウ</t>
    </rPh>
    <phoneticPr fontId="3"/>
  </si>
  <si>
    <t>kg</t>
    <phoneticPr fontId="3"/>
  </si>
  <si>
    <t>※　削減率は、第10年度に５％以上の削減となるように、毎年0.5％以上ずつ削減して積み上げてください。</t>
    <phoneticPr fontId="3"/>
  </si>
  <si>
    <t>　養殖用配合飼料購入予定数量等設定申込書における対象数量はこの届出書の削減目標に従い、該当する事業年度の削減目標の範囲内で記入すること。なお、削減目標を上回る対象数量とした場合には当該年度の補塡については削減目標を限度とされることを承認すること。</t>
    <phoneticPr fontId="3"/>
  </si>
  <si>
    <t>　年間購入実績数量が購入予定数量削減目標の値の１０％以上を超えた年度があった場合には、当該年度の翌年度の第２四半期から翌々年度の第１四半期までの各四半期における補塡については、当該年度の各四半期における購入実績数量の９０％を限度とされることを承認すること</t>
    <phoneticPr fontId="3"/>
  </si>
  <si>
    <t>（　1　）</t>
    <phoneticPr fontId="3"/>
  </si>
  <si>
    <t>（　1　）　算定方式の選択（次のいずれかに○印を付してください。）</t>
    <phoneticPr fontId="3"/>
  </si>
  <si>
    <t>令和１２年度</t>
    <rPh sb="0" eb="2">
      <t>レイワ</t>
    </rPh>
    <rPh sb="4" eb="5">
      <t>ネン</t>
    </rPh>
    <rPh sb="5" eb="6">
      <t>ド</t>
    </rPh>
    <phoneticPr fontId="3"/>
  </si>
  <si>
    <t>令和１３年度</t>
    <rPh sb="0" eb="2">
      <t>レイワ</t>
    </rPh>
    <rPh sb="4" eb="5">
      <t>ネン</t>
    </rPh>
    <rPh sb="5" eb="6">
      <t>ド</t>
    </rPh>
    <phoneticPr fontId="3"/>
  </si>
  <si>
    <t>令和２年は新型コロナウイルスの影響で半減した。</t>
    <rPh sb="0" eb="2">
      <t>レイワ</t>
    </rPh>
    <rPh sb="3" eb="4">
      <t>ネン</t>
    </rPh>
    <rPh sb="5" eb="7">
      <t>シンガタ</t>
    </rPh>
    <rPh sb="15" eb="17">
      <t>エイキョウ</t>
    </rPh>
    <rPh sb="18" eb="20">
      <t>ハンゲン</t>
    </rPh>
    <phoneticPr fontId="3"/>
  </si>
  <si>
    <t>令和３年は回復基調だが大巾に減少している。</t>
    <rPh sb="0" eb="2">
      <t>レイワ</t>
    </rPh>
    <rPh sb="3" eb="4">
      <t>ネン</t>
    </rPh>
    <rPh sb="5" eb="7">
      <t>カイフク</t>
    </rPh>
    <rPh sb="7" eb="9">
      <t>キチョウ</t>
    </rPh>
    <rPh sb="11" eb="13">
      <t>オオハバ</t>
    </rPh>
    <rPh sb="14" eb="16">
      <t>ゲンショウ</t>
    </rPh>
    <phoneticPr fontId="3"/>
  </si>
  <si>
    <t>直前の3年間（2019～2021）のうち1年度でも未入力だった場合、全ての算定方法が表示されません。</t>
    <rPh sb="0" eb="2">
      <t>チョクゼン</t>
    </rPh>
    <rPh sb="4" eb="6">
      <t>ネンカン</t>
    </rPh>
    <rPh sb="21" eb="23">
      <t>ネンド</t>
    </rPh>
    <rPh sb="25" eb="28">
      <t>ミニュウリョク</t>
    </rPh>
    <rPh sb="31" eb="33">
      <t>バアイ</t>
    </rPh>
    <rPh sb="34" eb="35">
      <t>スベ</t>
    </rPh>
    <rPh sb="37" eb="39">
      <t>サンテイ</t>
    </rPh>
    <rPh sb="39" eb="41">
      <t>ホウホウ</t>
    </rPh>
    <rPh sb="42" eb="44">
      <t>ヒョウジ</t>
    </rPh>
    <phoneticPr fontId="3"/>
  </si>
  <si>
    <t>算定根拠　（各年度の購入実績数量をﾘｯﾄﾙで入力して下さい。）</t>
    <rPh sb="0" eb="2">
      <t>サンテイ</t>
    </rPh>
    <rPh sb="2" eb="4">
      <t>コンキョ</t>
    </rPh>
    <rPh sb="6" eb="8">
      <t>カクネン</t>
    </rPh>
    <rPh sb="8" eb="9">
      <t>ド</t>
    </rPh>
    <rPh sb="10" eb="16">
      <t>コウニュウジッセキスウリョウ</t>
    </rPh>
    <rPh sb="22" eb="24">
      <t>ニュウリョク</t>
    </rPh>
    <rPh sb="26" eb="27">
      <t>クダ</t>
    </rPh>
    <phoneticPr fontId="3"/>
  </si>
  <si>
    <t>10年後
削減数量</t>
    <rPh sb="2" eb="4">
      <t>ネンゴ</t>
    </rPh>
    <rPh sb="5" eb="7">
      <t>サクゲン</t>
    </rPh>
    <rPh sb="7" eb="9">
      <t>スウリョウ</t>
    </rPh>
    <phoneticPr fontId="3"/>
  </si>
  <si>
    <t>※基準数量は小数点以下切り上げで計算します。</t>
    <rPh sb="1" eb="3">
      <t>キジュン</t>
    </rPh>
    <rPh sb="3" eb="5">
      <t>スウリョウ</t>
    </rPh>
    <rPh sb="6" eb="11">
      <t>ショウスウテンイカ</t>
    </rPh>
    <rPh sb="11" eb="12">
      <t>キ</t>
    </rPh>
    <rPh sb="13" eb="14">
      <t>ア</t>
    </rPh>
    <rPh sb="16" eb="18">
      <t>ケイサン</t>
    </rPh>
    <phoneticPr fontId="3"/>
  </si>
  <si>
    <t>※毎年度の削減目標数量は1年間に削減する数量を小数点以下切り上げで計算します。</t>
    <rPh sb="1" eb="4">
      <t>マイネンド</t>
    </rPh>
    <rPh sb="5" eb="7">
      <t>サクゲン</t>
    </rPh>
    <rPh sb="7" eb="9">
      <t>モクヒョウ</t>
    </rPh>
    <rPh sb="9" eb="11">
      <t>スウリョウ</t>
    </rPh>
    <rPh sb="13" eb="15">
      <t>ネンカン</t>
    </rPh>
    <rPh sb="16" eb="18">
      <t>サクゲン</t>
    </rPh>
    <rPh sb="20" eb="22">
      <t>スウリョウ</t>
    </rPh>
    <rPh sb="23" eb="28">
      <t>ショウスウテンイカ</t>
    </rPh>
    <rPh sb="28" eb="29">
      <t>キ</t>
    </rPh>
    <rPh sb="30" eb="31">
      <t>ア</t>
    </rPh>
    <rPh sb="33" eb="35">
      <t>ケイサン</t>
    </rPh>
    <phoneticPr fontId="3"/>
  </si>
  <si>
    <t>漁業用燃油購入予定数量削減目標の設定に関する届出書</t>
    <phoneticPr fontId="3"/>
  </si>
  <si>
    <t>構成員数：</t>
    <rPh sb="0" eb="2">
      <t>コウセイ</t>
    </rPh>
    <rPh sb="3" eb="4">
      <t>スウ</t>
    </rPh>
    <phoneticPr fontId="3"/>
  </si>
  <si>
    <t>（各算定方式の削減目標値を一覧で表示）</t>
    <rPh sb="1" eb="2">
      <t>カク</t>
    </rPh>
    <rPh sb="2" eb="4">
      <t>サンテイ</t>
    </rPh>
    <rPh sb="4" eb="6">
      <t>ホウシキ</t>
    </rPh>
    <rPh sb="7" eb="9">
      <t>サクゲン</t>
    </rPh>
    <rPh sb="9" eb="11">
      <t>モクヒョウ</t>
    </rPh>
    <rPh sb="11" eb="12">
      <t>チ</t>
    </rPh>
    <rPh sb="13" eb="15">
      <t>イチラン</t>
    </rPh>
    <rPh sb="16" eb="18">
      <t>ヒョウジ</t>
    </rPh>
    <phoneticPr fontId="3"/>
  </si>
  <si>
    <t>※1　</t>
    <phoneticPr fontId="3"/>
  </si>
  <si>
    <t xml:space="preserve">　削減目標は、２．の（３）算定結果の数量から、当該数量に各年度の削減率を乗じた数量（１ℓ未満の端数は切り上げ）を減じた数量を記入してください。 </t>
    <phoneticPr fontId="3"/>
  </si>
  <si>
    <t>2</t>
    <phoneticPr fontId="3"/>
  </si>
  <si>
    <t>印</t>
  </si>
  <si>
    <t>設定する削減率</t>
  </si>
  <si>
    <t>補塡時の待遇</t>
  </si>
  <si>
    <t>5％削減
（50kl以下は4％削減）</t>
    <phoneticPr fontId="3"/>
  </si>
  <si>
    <t>価格差補塡時に漁業者と国の負担割合が１：３の適用まで受けられる</t>
    <rPh sb="0" eb="3">
      <t>カカクサ</t>
    </rPh>
    <rPh sb="3" eb="5">
      <t>ホテン</t>
    </rPh>
    <rPh sb="5" eb="6">
      <t>ジ</t>
    </rPh>
    <phoneticPr fontId="3"/>
  </si>
  <si>
    <t>3％削減
（50kl以下は2％削減）</t>
    <phoneticPr fontId="3"/>
  </si>
  <si>
    <t>価格差補塡時に漁業者と国の負担割合が１：２の適用まで受けられる</t>
    <phoneticPr fontId="3"/>
  </si>
  <si>
    <t>価格差補塡時に漁業者と国の負担割合が１：１の適用まで受けられる
急騰対策補塡が受けられない</t>
    <phoneticPr fontId="3"/>
  </si>
  <si>
    <t>選択した削減率によって補塡金の助成待遇が以下のように変わります。</t>
  </si>
  <si>
    <t>　削減率は、２．の（３）算定結果の数量が50,000ℓ（グループ加入の場合にあっては、２．の（３）算定結果の数量を参加人数で除して得たグループの平均数量が50,000ℓ。以下同じ。）以下の場合は、第10年度に４％以上の削減となるように毎年0.4％以上ずつ（第10年度に2％以上の削減を設定したものにあっては毎年0.2%以上ずつ）を、２．の（３）算定結果の数量が50,000ℓを超える場合は、第10年度に５％以上の削減となるように、毎年0.5％以上ずつ（第10年度に３％以上の削減を設定したものにあっては毎年0.3%以上ずつ）を、均等に積み上げて記入してください。
　現状以下を設定したものについては算定結果の数量を削減目標に第10年度まで記載してください。</t>
    <phoneticPr fontId="3"/>
  </si>
  <si>
    <t>過去の購入実績で算定できない理由</t>
    <rPh sb="0" eb="2">
      <t>カコ</t>
    </rPh>
    <rPh sb="3" eb="5">
      <t>コウニュウ</t>
    </rPh>
    <rPh sb="5" eb="7">
      <t>ジッセキ</t>
    </rPh>
    <rPh sb="8" eb="10">
      <t>サンテイ</t>
    </rPh>
    <rPh sb="14" eb="16">
      <t>リユウ</t>
    </rPh>
    <phoneticPr fontId="3"/>
  </si>
  <si>
    <t>※１</t>
    <phoneticPr fontId="3"/>
  </si>
  <si>
    <t>現状以下</t>
    <rPh sb="0" eb="2">
      <t>ゲンジョウ</t>
    </rPh>
    <rPh sb="2" eb="4">
      <t>イカ</t>
    </rPh>
    <phoneticPr fontId="3"/>
  </si>
  <si>
    <t>申込者氏名</t>
    <phoneticPr fontId="3"/>
  </si>
  <si>
    <t>←設定する削減目標の削減率を選択してください</t>
    <rPh sb="1" eb="3">
      <t>セッテイ</t>
    </rPh>
    <rPh sb="5" eb="7">
      <t>サクゲン</t>
    </rPh>
    <rPh sb="7" eb="9">
      <t>モクヒョウ</t>
    </rPh>
    <rPh sb="10" eb="12">
      <t>サクゲン</t>
    </rPh>
    <rPh sb="12" eb="13">
      <t>リツ</t>
    </rPh>
    <rPh sb="14" eb="16">
      <t>センタク</t>
    </rPh>
    <phoneticPr fontId="3"/>
  </si>
  <si>
    <t>削減率設定</t>
    <rPh sb="0" eb="2">
      <t>サクゲン</t>
    </rPh>
    <rPh sb="2" eb="3">
      <t>リツ</t>
    </rPh>
    <rPh sb="3" eb="5">
      <t>セッテイ</t>
    </rPh>
    <phoneticPr fontId="3"/>
  </si>
  <si>
    <t>名</t>
    <rPh sb="0" eb="1">
      <t>メイ</t>
    </rPh>
    <phoneticPr fontId="3"/>
  </si>
  <si>
    <t>　新規参入者および新型コロナ感染症の影響等により購入実績がない年度がある等により、（１）のいずれの算定方式でも基準年購入数量を算定できない者については、（１）の算定方式は「エ」を選択し、事業計画に基づく購入予定数量や近隣の同漁業種を営む漁業者の購入実績数量、事業計画に基づく購入予定数量のいずれかを直前３年間の購入実績として基準年購入数量を算定のうえ、設定した根拠が確認できる書類及び購入実績数量を算定できないことを所属する団体の長が証明する書類等を添付してください。</t>
    <phoneticPr fontId="3"/>
  </si>
  <si>
    <t>別紙様式例第８号</t>
    <phoneticPr fontId="3"/>
  </si>
  <si>
    <t xml:space="preserve">　算定に当たっては、１ℓ未満の端数は切り上げて記入してください。なお、グループ加入の場合にあっては、グループ全員の合計数量にて算定してください。 </t>
    <phoneticPr fontId="3"/>
  </si>
  <si>
    <t>　各事業年度における年間購入実績数量が、削減目標のうち当該事業年度の目標数量を10％以上超えた場合には、当該事業年度の翌事業年度の第２四半期から翌々事業年度の第１四半期までの各四半期の補塡金の交付額は、各四半期の補塡金の額に90％を乗じた額を限度とされることを承認すること。</t>
    <phoneticPr fontId="3"/>
  </si>
  <si>
    <t>　漁業用燃油購入予定数量等設定申込書における対象数量は、この届出書の削減目標に従い、該当する事業年度の削減目標の範囲内で記入すること。なお、削減目標を上回る対象数量とした場合には、当該事業年度の補塡については削減目標の数量を限度とされることを承認すること。</t>
    <phoneticPr fontId="3"/>
  </si>
  <si>
    <t>グループ加入構成員数：</t>
    <phoneticPr fontId="3"/>
  </si>
  <si>
    <t>購入予定数量削減目標の設定に関する届出書の作成シート（燃油）</t>
    <rPh sb="0" eb="2">
      <t>コウニュウ</t>
    </rPh>
    <rPh sb="2" eb="4">
      <t>ヨテイ</t>
    </rPh>
    <rPh sb="4" eb="6">
      <t>スウリョウ</t>
    </rPh>
    <rPh sb="6" eb="8">
      <t>サクゲン</t>
    </rPh>
    <rPh sb="8" eb="10">
      <t>モクヒョウ</t>
    </rPh>
    <rPh sb="11" eb="13">
      <t>セッテイ</t>
    </rPh>
    <rPh sb="14" eb="15">
      <t>カン</t>
    </rPh>
    <rPh sb="17" eb="20">
      <t>トドケデショ</t>
    </rPh>
    <rPh sb="21" eb="23">
      <t>サクセイ</t>
    </rPh>
    <rPh sb="27" eb="29">
      <t>ネンユ</t>
    </rPh>
    <phoneticPr fontId="3"/>
  </si>
  <si>
    <t>　漁業用燃油価格差補塡金及び漁業用燃油価格急騰対策補塡金積立契約に当たり、下記のとおり漁業用燃油の購入予定数量削減目標の設定に関する事項を届け出する。</t>
    <phoneticPr fontId="3"/>
  </si>
  <si>
    <t>　算定方式の選択（次のいずれかに○印を付してください。なお、以下のいずれでも算定できない場合は、エを選択し、その理由を付してください。）</t>
    <phoneticPr fontId="3"/>
  </si>
  <si>
    <t>（ １ ）</t>
    <phoneticPr fontId="3"/>
  </si>
  <si>
    <t>削減計画</t>
    <rPh sb="0" eb="2">
      <t>サクゲン</t>
    </rPh>
    <rPh sb="2" eb="4">
      <t>ケイカク</t>
    </rPh>
    <phoneticPr fontId="3"/>
  </si>
  <si>
    <t>　削減率の選択</t>
  </si>
  <si>
    <t>（ ３ ）</t>
    <phoneticPr fontId="3"/>
  </si>
  <si>
    <t>（ ２ ）</t>
    <phoneticPr fontId="3"/>
  </si>
  <si>
    <t>１</t>
    <phoneticPr fontId="3"/>
  </si>
  <si>
    <t>年４月から開始する事業期間（毎年４月～３月）から10事業期間</t>
    <phoneticPr fontId="3"/>
  </si>
  <si>
    <t>申込者住所</t>
    <phoneticPr fontId="3"/>
  </si>
  <si>
    <t>※年度途中で作成している場合は、当該年度は見込数量で構いません。
　過去の燃油購入実績はSN事業以外に漁業用燃油代の国庫補助がある事業（旧もうかる漁業等）の分も含めてください。
　データがない年度は空白にしてください。正しく計算されません。（ゼロの時は「0」を入力してください。）</t>
    <rPh sb="1" eb="5">
      <t>ネンドトチュウ</t>
    </rPh>
    <rPh sb="6" eb="8">
      <t>サクセイ</t>
    </rPh>
    <rPh sb="12" eb="14">
      <t>バアイ</t>
    </rPh>
    <rPh sb="16" eb="20">
      <t>トウガイネンド</t>
    </rPh>
    <rPh sb="51" eb="54">
      <t>ギョギョウヨウ</t>
    </rPh>
    <phoneticPr fontId="3"/>
  </si>
  <si>
    <t>直近3年間の購入実績を利用できない契約者は、算定根拠に直近年または事業計画等に基づく数量を用い、
直近3年間に同じ数量を入力して算定方式を３年平均とし、下記に過去の購入実績で算定できない理由を
簡潔に書いてください。↓</t>
    <rPh sb="0" eb="2">
      <t>チョッキン</t>
    </rPh>
    <rPh sb="3" eb="5">
      <t>ネンカン</t>
    </rPh>
    <rPh sb="6" eb="8">
      <t>コウニュウ</t>
    </rPh>
    <rPh sb="8" eb="10">
      <t>ジッセキ</t>
    </rPh>
    <rPh sb="11" eb="13">
      <t>リヨウ</t>
    </rPh>
    <rPh sb="17" eb="20">
      <t>ケイヤクシャ</t>
    </rPh>
    <rPh sb="22" eb="24">
      <t>サンテイ</t>
    </rPh>
    <rPh sb="24" eb="26">
      <t>コンキョ</t>
    </rPh>
    <rPh sb="27" eb="29">
      <t>チョッキン</t>
    </rPh>
    <rPh sb="29" eb="30">
      <t>ネン</t>
    </rPh>
    <rPh sb="33" eb="35">
      <t>ジギョウ</t>
    </rPh>
    <rPh sb="35" eb="37">
      <t>ケイカク</t>
    </rPh>
    <rPh sb="37" eb="38">
      <t>トウ</t>
    </rPh>
    <rPh sb="39" eb="40">
      <t>モト</t>
    </rPh>
    <rPh sb="42" eb="44">
      <t>スウリョウ</t>
    </rPh>
    <rPh sb="45" eb="46">
      <t>モチ</t>
    </rPh>
    <rPh sb="49" eb="51">
      <t>チョッキン</t>
    </rPh>
    <rPh sb="52" eb="53">
      <t>ネン</t>
    </rPh>
    <rPh sb="53" eb="54">
      <t>カン</t>
    </rPh>
    <rPh sb="55" eb="56">
      <t>オナ</t>
    </rPh>
    <rPh sb="57" eb="59">
      <t>スウリョウ</t>
    </rPh>
    <rPh sb="60" eb="62">
      <t>ニュウリョク</t>
    </rPh>
    <rPh sb="64" eb="66">
      <t>サンテイ</t>
    </rPh>
    <rPh sb="66" eb="68">
      <t>ホウシキ</t>
    </rPh>
    <rPh sb="70" eb="71">
      <t>ネン</t>
    </rPh>
    <rPh sb="71" eb="73">
      <t>ヘイキン</t>
    </rPh>
    <rPh sb="76" eb="78">
      <t>カキ</t>
    </rPh>
    <rPh sb="79" eb="81">
      <t>カコ</t>
    </rPh>
    <rPh sb="82" eb="86">
      <t>コウニュウジッセキ</t>
    </rPh>
    <rPh sb="87" eb="89">
      <t>サンテイ</t>
    </rPh>
    <rPh sb="93" eb="95">
      <t>リユウ</t>
    </rPh>
    <rPh sb="97" eb="99">
      <t>カンケツ</t>
    </rPh>
    <rPh sb="100" eb="101">
      <t>カ</t>
    </rPh>
    <phoneticPr fontId="3"/>
  </si>
  <si>
    <t>直前の3年間のうち1年度でも未入力だった場合、全ての算定方法が表示されません。</t>
    <rPh sb="0" eb="2">
      <t>チョクゼン</t>
    </rPh>
    <rPh sb="4" eb="6">
      <t>ネンカン</t>
    </rPh>
    <rPh sb="10" eb="12">
      <t>ネンド</t>
    </rPh>
    <rPh sb="14" eb="17">
      <t>ミニュウリョク</t>
    </rPh>
    <rPh sb="20" eb="22">
      <t>バアイ</t>
    </rPh>
    <rPh sb="23" eb="24">
      <t>スベ</t>
    </rPh>
    <rPh sb="26" eb="28">
      <t>サンテイ</t>
    </rPh>
    <rPh sb="28" eb="30">
      <t>ホウホウ</t>
    </rPh>
    <rPh sb="31" eb="33">
      <t>ヒョウジ</t>
    </rPh>
    <phoneticPr fontId="3"/>
  </si>
  <si>
    <t>削減目標数量が表示された算定方法の中から、選択して下さい。</t>
    <rPh sb="0" eb="2">
      <t>サクゲン</t>
    </rPh>
    <rPh sb="2" eb="4">
      <t>モクヒョウ</t>
    </rPh>
    <rPh sb="4" eb="6">
      <t>スウリョウ</t>
    </rPh>
    <rPh sb="7" eb="9">
      <t>ヒョウジ</t>
    </rPh>
    <rPh sb="12" eb="14">
      <t>サンテイ</t>
    </rPh>
    <rPh sb="14" eb="16">
      <t>ホウホウ</t>
    </rPh>
    <rPh sb="17" eb="18">
      <t>ナカ</t>
    </rPh>
    <rPh sb="21" eb="23">
      <t>センタク</t>
    </rPh>
    <rPh sb="25" eb="26">
      <t>クダ</t>
    </rPh>
    <phoneticPr fontId="3"/>
  </si>
  <si>
    <t>設定期間　令和</t>
    <rPh sb="5" eb="7">
      <t>レイワ</t>
    </rPh>
    <phoneticPr fontId="3"/>
  </si>
  <si>
    <r>
      <t>削減目標</t>
    </r>
    <r>
      <rPr>
        <vertAlign val="superscript"/>
        <sz val="18"/>
        <color theme="1"/>
        <rFont val="HG丸ｺﾞｼｯｸM-PRO"/>
        <family val="3"/>
        <charset val="128"/>
      </rPr>
      <t>※　</t>
    </r>
    <r>
      <rPr>
        <sz val="18"/>
        <color theme="1"/>
        <rFont val="HG丸ｺﾞｼｯｸM-PRO"/>
        <family val="3"/>
        <charset val="128"/>
      </rPr>
      <t>（自動計算で各年度の削減目標数量と基準数量からの削減率が自動計算で表示されます。）</t>
    </r>
    <rPh sb="0" eb="2">
      <t>サクゲン</t>
    </rPh>
    <rPh sb="2" eb="4">
      <t>モクヒョウ</t>
    </rPh>
    <rPh sb="7" eb="9">
      <t>ジドウ</t>
    </rPh>
    <rPh sb="9" eb="11">
      <t>ケイサン</t>
    </rPh>
    <rPh sb="12" eb="15">
      <t>カクネンド</t>
    </rPh>
    <rPh sb="16" eb="18">
      <t>サクゲン</t>
    </rPh>
    <rPh sb="18" eb="20">
      <t>モクヒョウ</t>
    </rPh>
    <rPh sb="20" eb="22">
      <t>スウリョウ</t>
    </rPh>
    <rPh sb="23" eb="25">
      <t>キジュン</t>
    </rPh>
    <rPh sb="25" eb="27">
      <t>スウリョウ</t>
    </rPh>
    <rPh sb="30" eb="32">
      <t>サクゲン</t>
    </rPh>
    <rPh sb="32" eb="33">
      <t>リツ</t>
    </rPh>
    <rPh sb="34" eb="36">
      <t>ジドウ</t>
    </rPh>
    <rPh sb="36" eb="38">
      <t>ケイサン</t>
    </rPh>
    <rPh sb="39" eb="41">
      <t>ヒョウジ</t>
    </rPh>
    <phoneticPr fontId="3"/>
  </si>
  <si>
    <t>令和</t>
    <rPh sb="0" eb="2">
      <t>レイワ</t>
    </rPh>
    <phoneticPr fontId="3"/>
  </si>
  <si>
    <t>年</t>
    <rPh sb="0" eb="1">
      <t>ネン</t>
    </rPh>
    <phoneticPr fontId="3"/>
  </si>
  <si>
    <t>月</t>
    <rPh sb="0" eb="1">
      <t>ガツ</t>
    </rPh>
    <phoneticPr fontId="3"/>
  </si>
  <si>
    <t>日</t>
    <rPh sb="0" eb="1">
      <t>ニチ</t>
    </rPh>
    <phoneticPr fontId="3"/>
  </si>
  <si>
    <t>２</t>
    <phoneticPr fontId="3"/>
  </si>
  <si>
    <t>基準年購入数量</t>
    <phoneticPr fontId="3"/>
  </si>
  <si>
    <t>３</t>
    <phoneticPr fontId="3"/>
  </si>
  <si>
    <t>削減目標</t>
    <phoneticPr fontId="3"/>
  </si>
  <si>
    <t>４</t>
    <phoneticPr fontId="3"/>
  </si>
  <si>
    <t>誓約事項</t>
    <phoneticPr fontId="3"/>
  </si>
  <si>
    <t>（　１　）</t>
    <phoneticPr fontId="3"/>
  </si>
  <si>
    <t>（　２　）</t>
    <phoneticPr fontId="3"/>
  </si>
  <si>
    <t>（　３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</si>
</sst>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gt;=43831]ggge&quot;年&quot;m&quot;月&quot;d&quot;日&quot;;[&gt;=43586]&quot;令和元年&quot;m&quot;月&quot;d&quot;日&quot;;ggge&quot;年&quot;m&quot;月&quot;d&quot;日&quot;;@"/>
    <numFmt numFmtId="178" formatCode="yyyy&quot;年&quot;"/>
    <numFmt numFmtId="179" formatCode="[&gt;=43831]ggge&quot;年&quot;;[&gt;=43586]&quot;令和元年&quot;m;ggge&quot;年&quot;;@"/>
    <numFmt numFmtId="180" formatCode="[&gt;=43831]ggge&quot;年&quot;;[&gt;=43586]&quot;令和元年&quot;;ggge&quot;年&quot;;@"/>
    <numFmt numFmtId="181" formatCode="#,##0.0;[Red]\-#,##0.0"/>
    <numFmt numFmtId="182" formatCode="[&gt;=43831]ggge&quot;年度&quot;;[&gt;=43586]&quot;令和元年&quot;m;ggge&quot;年度&quot;;@"/>
    <numFmt numFmtId="183" formatCode="####&quot;年&quot;"/>
    <numFmt numFmtId="184" formatCode="ggge&quot;年&quot;"/>
    <numFmt numFmtId="185" formatCode="yyyy&quot;年度&quot;"/>
  </numFmts>
  <fonts count="27" x14ac:knownFonts="1">
    <font>
      <sz val="12"/>
      <color theme="1"/>
      <name val="ＭＳ Ｐゴシック"/>
      <family val="2"/>
      <charset val="128"/>
    </font>
    <font>
      <sz val="12"/>
      <color theme="1"/>
      <name val="ＭＳ Ｐゴシック"/>
      <family val="2"/>
      <charset val="128"/>
    </font>
    <font>
      <sz val="28"/>
      <color theme="1"/>
      <name val="HG丸ｺﾞｼｯｸM-PRO"/>
      <family val="3"/>
      <charset val="128"/>
    </font>
    <font>
      <sz val="6"/>
      <name val="ＭＳ Ｐゴシック"/>
      <family val="2"/>
      <charset val="128"/>
    </font>
    <font>
      <sz val="12"/>
      <color theme="1"/>
      <name val="HG丸ｺﾞｼｯｸM-PRO"/>
      <family val="3"/>
      <charset val="128"/>
    </font>
    <font>
      <sz val="22"/>
      <color theme="1"/>
      <name val="HG丸ｺﾞｼｯｸM-PRO"/>
      <family val="3"/>
      <charset val="128"/>
    </font>
    <font>
      <sz val="14"/>
      <color theme="1"/>
      <name val="HG丸ｺﾞｼｯｸM-PRO"/>
      <family val="3"/>
      <charset val="128"/>
    </font>
    <font>
      <sz val="20"/>
      <color theme="1"/>
      <name val="HG丸ｺﾞｼｯｸM-PRO"/>
      <family val="3"/>
      <charset val="128"/>
    </font>
    <font>
      <sz val="11"/>
      <color theme="1"/>
      <name val="游ゴシック"/>
      <family val="3"/>
      <charset val="128"/>
      <scheme val="minor"/>
    </font>
    <font>
      <sz val="18"/>
      <color theme="1"/>
      <name val="HG丸ｺﾞｼｯｸM-PRO"/>
      <family val="3"/>
      <charset val="128"/>
    </font>
    <font>
      <b/>
      <sz val="12"/>
      <color theme="1"/>
      <name val="HG丸ｺﾞｼｯｸM-PRO"/>
      <family val="3"/>
      <charset val="128"/>
    </font>
    <font>
      <sz val="10.5"/>
      <color theme="1"/>
      <name val="ＭＳ 明朝"/>
      <family val="1"/>
      <charset val="128"/>
    </font>
    <font>
      <sz val="10.5"/>
      <color theme="1"/>
      <name val="ＭＳ Ｐゴシック"/>
      <family val="2"/>
      <charset val="128"/>
    </font>
    <font>
      <sz val="9"/>
      <color theme="1"/>
      <name val="ＭＳ 明朝"/>
      <family val="1"/>
      <charset val="128"/>
    </font>
    <font>
      <sz val="10.5"/>
      <color theme="1"/>
      <name val="ＭＳ Ｐ明朝"/>
      <family val="1"/>
      <charset val="128"/>
    </font>
    <font>
      <sz val="12"/>
      <color theme="1"/>
      <name val="ＭＳ 明朝"/>
      <family val="1"/>
      <charset val="128"/>
    </font>
    <font>
      <u/>
      <sz val="10.5"/>
      <color theme="1"/>
      <name val="ＭＳ 明朝"/>
      <family val="1"/>
      <charset val="128"/>
    </font>
    <font>
      <sz val="9"/>
      <color theme="1"/>
      <name val="HG丸ｺﾞｼｯｸM-PRO"/>
      <family val="3"/>
      <charset val="128"/>
    </font>
    <font>
      <sz val="12"/>
      <color theme="1"/>
      <name val="BIZ UDPゴシック"/>
      <family val="3"/>
      <charset val="128"/>
    </font>
    <font>
      <sz val="14"/>
      <color theme="1"/>
      <name val="BIZ UDPゴシック"/>
      <family val="3"/>
      <charset val="128"/>
    </font>
    <font>
      <sz val="16"/>
      <color theme="1"/>
      <name val="HG丸ｺﾞｼｯｸM-PRO"/>
      <family val="3"/>
      <charset val="128"/>
    </font>
    <font>
      <b/>
      <sz val="16"/>
      <color rgb="FFFF0000"/>
      <name val="HG丸ｺﾞｼｯｸM-PRO"/>
      <family val="3"/>
      <charset val="128"/>
    </font>
    <font>
      <sz val="10"/>
      <color theme="1"/>
      <name val="ＭＳ 明朝"/>
      <family val="1"/>
      <charset val="128"/>
    </font>
    <font>
      <sz val="11"/>
      <color theme="1"/>
      <name val="HG丸ｺﾞｼｯｸM-PRO"/>
      <family val="3"/>
      <charset val="128"/>
    </font>
    <font>
      <sz val="12"/>
      <name val="ＭＳ 明朝"/>
      <family val="1"/>
      <charset val="128"/>
    </font>
    <font>
      <sz val="10.5"/>
      <name val="ＭＳ 明朝"/>
      <family val="1"/>
      <charset val="128"/>
    </font>
    <font>
      <vertAlign val="superscript"/>
      <sz val="18"/>
      <color theme="1"/>
      <name val="HG丸ｺﾞｼｯｸM-PRO"/>
      <family val="3"/>
      <charset val="128"/>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right/>
      <top style="hair">
        <color auto="1"/>
      </top>
      <bottom style="hair">
        <color auto="1"/>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8" fillId="0" borderId="0" applyFont="0" applyFill="0" applyBorder="0" applyAlignment="0" applyProtection="0">
      <alignment vertical="center"/>
    </xf>
  </cellStyleXfs>
  <cellXfs count="282">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4" fillId="0" borderId="2" xfId="0" applyFont="1" applyBorder="1" applyAlignment="1">
      <alignment horizontal="center" vertical="center"/>
    </xf>
    <xf numFmtId="38" fontId="4" fillId="0" borderId="2" xfId="1" applyFont="1" applyBorder="1" applyAlignment="1">
      <alignment horizontal="center" vertical="center"/>
    </xf>
    <xf numFmtId="0" fontId="4" fillId="0" borderId="0" xfId="0" applyFont="1" applyAlignment="1">
      <alignment horizontal="center" vertical="center"/>
    </xf>
    <xf numFmtId="38" fontId="4" fillId="0" borderId="0" xfId="1" applyFont="1" applyBorder="1">
      <alignment vertical="center"/>
    </xf>
    <xf numFmtId="38" fontId="4" fillId="0" borderId="0" xfId="1" applyFont="1" applyBorder="1" applyAlignment="1">
      <alignment horizontal="left" vertical="top"/>
    </xf>
    <xf numFmtId="38" fontId="4" fillId="0" borderId="2" xfId="0" applyNumberFormat="1" applyFont="1" applyBorder="1" applyAlignment="1">
      <alignment horizontal="center" vertical="center"/>
    </xf>
    <xf numFmtId="0" fontId="7" fillId="0" borderId="2" xfId="0" applyFont="1" applyBorder="1" applyAlignment="1">
      <alignment horizontal="center" vertical="center"/>
    </xf>
    <xf numFmtId="0" fontId="4" fillId="0" borderId="2" xfId="0" applyFont="1" applyBorder="1">
      <alignment vertical="center"/>
    </xf>
    <xf numFmtId="38" fontId="4" fillId="0" borderId="0" xfId="0" applyNumberFormat="1" applyFont="1">
      <alignment vertical="center"/>
    </xf>
    <xf numFmtId="0" fontId="4" fillId="0" borderId="0" xfId="0" applyFont="1" applyAlignment="1">
      <alignment horizontal="center" vertical="center" shrinkToFit="1"/>
    </xf>
    <xf numFmtId="38" fontId="4" fillId="0" borderId="0" xfId="3" applyFont="1" applyFill="1" applyBorder="1" applyAlignment="1">
      <alignment horizontal="center" vertical="center" shrinkToFit="1"/>
    </xf>
    <xf numFmtId="0" fontId="4" fillId="0" borderId="2" xfId="0" applyFont="1" applyBorder="1" applyAlignment="1">
      <alignment horizontal="center" vertical="center" shrinkToFit="1"/>
    </xf>
    <xf numFmtId="38" fontId="4" fillId="0" borderId="2" xfId="3" applyFont="1" applyFill="1" applyBorder="1" applyAlignment="1">
      <alignment horizontal="center" vertical="center" shrinkToFit="1"/>
    </xf>
    <xf numFmtId="0" fontId="4" fillId="0" borderId="5" xfId="0" applyFont="1" applyBorder="1" applyAlignment="1">
      <alignment horizontal="center" vertical="center" shrinkToFit="1"/>
    </xf>
    <xf numFmtId="38" fontId="4" fillId="0" borderId="2" xfId="0" applyNumberFormat="1" applyFont="1" applyBorder="1" applyAlignment="1">
      <alignment horizontal="center" vertical="center" shrinkToFit="1"/>
    </xf>
    <xf numFmtId="0" fontId="9" fillId="0" borderId="0" xfId="0" applyFont="1" applyAlignment="1">
      <alignment horizontal="center" vertical="center"/>
    </xf>
    <xf numFmtId="176" fontId="9" fillId="0" borderId="0" xfId="2" applyNumberFormat="1" applyFont="1" applyBorder="1" applyAlignment="1">
      <alignment horizontal="center" vertical="center"/>
    </xf>
    <xf numFmtId="176" fontId="4" fillId="0" borderId="2" xfId="2" applyNumberFormat="1" applyFont="1" applyBorder="1" applyAlignment="1">
      <alignment horizontal="center" vertical="center"/>
    </xf>
    <xf numFmtId="0" fontId="6" fillId="0" borderId="2" xfId="0" applyFont="1" applyBorder="1" applyAlignment="1">
      <alignment horizontal="center" vertical="center"/>
    </xf>
    <xf numFmtId="38" fontId="4" fillId="0" borderId="2" xfId="1" applyFont="1" applyBorder="1" applyAlignment="1">
      <alignment horizontal="center" vertical="center" shrinkToFit="1"/>
    </xf>
    <xf numFmtId="9" fontId="4" fillId="0" borderId="2" xfId="2" applyFont="1" applyBorder="1" applyAlignment="1">
      <alignment horizontal="center" vertical="center"/>
    </xf>
    <xf numFmtId="176" fontId="4" fillId="0" borderId="2" xfId="2" applyNumberFormat="1" applyFont="1" applyBorder="1" applyAlignment="1">
      <alignment horizontal="center" vertical="center" shrinkToFit="1"/>
    </xf>
    <xf numFmtId="38" fontId="4" fillId="0" borderId="0" xfId="0" applyNumberFormat="1" applyFont="1" applyAlignment="1">
      <alignment horizontal="center" vertical="center"/>
    </xf>
    <xf numFmtId="9" fontId="4" fillId="0" borderId="0" xfId="2" applyFont="1" applyBorder="1" applyAlignment="1">
      <alignment horizontal="center" vertical="center"/>
    </xf>
    <xf numFmtId="38" fontId="4" fillId="0" borderId="0" xfId="1" applyFont="1" applyBorder="1" applyAlignment="1">
      <alignment horizontal="center" vertical="center"/>
    </xf>
    <xf numFmtId="0" fontId="9" fillId="0" borderId="0" xfId="0" applyFont="1">
      <alignment vertical="center"/>
    </xf>
    <xf numFmtId="38" fontId="4" fillId="2" borderId="2" xfId="1" applyFont="1" applyFill="1" applyBorder="1" applyAlignment="1">
      <alignment horizontal="center" vertical="center"/>
    </xf>
    <xf numFmtId="0" fontId="4" fillId="0" borderId="4" xfId="0" applyFont="1" applyBorder="1" applyAlignment="1">
      <alignment horizontal="center" vertical="center"/>
    </xf>
    <xf numFmtId="0" fontId="5" fillId="0" borderId="0" xfId="0" applyFont="1" applyAlignment="1">
      <alignment horizontal="center" vertical="center"/>
    </xf>
    <xf numFmtId="0" fontId="4" fillId="0" borderId="3" xfId="0" applyFont="1" applyBorder="1" applyAlignment="1">
      <alignment horizontal="center" vertical="center"/>
    </xf>
    <xf numFmtId="38" fontId="4" fillId="0" borderId="0" xfId="1" applyFont="1" applyBorder="1" applyAlignment="1">
      <alignment horizontal="left" vertical="center"/>
    </xf>
    <xf numFmtId="38" fontId="10" fillId="0" borderId="4" xfId="1" applyFont="1" applyBorder="1" applyAlignment="1">
      <alignment horizontal="center" vertical="center"/>
    </xf>
    <xf numFmtId="0" fontId="4" fillId="0" borderId="9" xfId="0" applyFont="1" applyBorder="1" applyAlignment="1">
      <alignment horizontal="center" vertical="center"/>
    </xf>
    <xf numFmtId="38" fontId="10" fillId="0" borderId="9" xfId="1" applyFont="1" applyBorder="1" applyAlignment="1">
      <alignment horizontal="center" vertical="center"/>
    </xf>
    <xf numFmtId="0" fontId="4" fillId="0" borderId="10" xfId="0" applyFont="1" applyBorder="1" applyAlignment="1">
      <alignment horizontal="center" vertical="center"/>
    </xf>
    <xf numFmtId="176" fontId="4" fillId="0" borderId="10" xfId="2" applyNumberFormat="1" applyFont="1" applyBorder="1" applyAlignment="1">
      <alignment horizontal="center" vertical="center" shrinkToFit="1"/>
    </xf>
    <xf numFmtId="176" fontId="4" fillId="0" borderId="3" xfId="2" applyNumberFormat="1" applyFont="1" applyBorder="1" applyAlignment="1">
      <alignment horizontal="center" vertical="center" shrinkToFit="1"/>
    </xf>
    <xf numFmtId="38" fontId="4" fillId="0" borderId="4" xfId="0" applyNumberFormat="1" applyFont="1" applyBorder="1" applyAlignment="1">
      <alignment horizontal="center" vertical="center"/>
    </xf>
    <xf numFmtId="9" fontId="4" fillId="0" borderId="10" xfId="0" applyNumberFormat="1" applyFont="1" applyBorder="1" applyAlignment="1">
      <alignment horizontal="center" vertical="center" shrinkToFit="1"/>
    </xf>
    <xf numFmtId="9" fontId="4" fillId="0" borderId="2" xfId="0" applyNumberFormat="1" applyFont="1" applyBorder="1" applyAlignment="1">
      <alignment horizontal="center" vertical="center" shrinkToFit="1"/>
    </xf>
    <xf numFmtId="0" fontId="5" fillId="0" borderId="0" xfId="0" applyFont="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left" vertical="center"/>
    </xf>
    <xf numFmtId="0" fontId="9" fillId="0" borderId="12" xfId="0" applyFont="1" applyBorder="1" applyAlignment="1">
      <alignment horizontal="center" vertical="center"/>
    </xf>
    <xf numFmtId="0" fontId="9" fillId="0" borderId="12" xfId="0" applyFont="1" applyBorder="1" applyAlignment="1">
      <alignment horizontal="left" vertical="center"/>
    </xf>
    <xf numFmtId="0" fontId="9" fillId="0" borderId="1" xfId="0" applyFont="1" applyBorder="1" applyAlignment="1">
      <alignment horizontal="left"/>
    </xf>
    <xf numFmtId="0" fontId="9" fillId="0" borderId="12" xfId="0" applyFont="1" applyBorder="1" applyAlignment="1">
      <alignment horizontal="left"/>
    </xf>
    <xf numFmtId="0" fontId="11" fillId="0" borderId="0" xfId="0" applyFont="1">
      <alignment vertical="center"/>
    </xf>
    <xf numFmtId="0" fontId="11" fillId="0" borderId="0" xfId="0" applyFont="1" applyAlignment="1">
      <alignment horizontal="right" vertical="center"/>
    </xf>
    <xf numFmtId="0" fontId="12" fillId="0" borderId="0" xfId="0" applyFont="1">
      <alignment vertical="center"/>
    </xf>
    <xf numFmtId="0" fontId="11" fillId="0" borderId="0" xfId="0" applyFont="1" applyAlignment="1">
      <alignment horizontal="left" vertical="center"/>
    </xf>
    <xf numFmtId="178" fontId="4" fillId="0" borderId="2" xfId="0" applyNumberFormat="1" applyFont="1" applyBorder="1" applyAlignment="1">
      <alignment horizontal="center" vertical="center"/>
    </xf>
    <xf numFmtId="179" fontId="4" fillId="0" borderId="2" xfId="0" applyNumberFormat="1" applyFont="1" applyBorder="1" applyAlignment="1">
      <alignment horizontal="center" vertical="center"/>
    </xf>
    <xf numFmtId="180" fontId="4" fillId="0" borderId="2" xfId="0" applyNumberFormat="1" applyFont="1" applyBorder="1" applyAlignment="1">
      <alignment horizontal="center" vertical="center"/>
    </xf>
    <xf numFmtId="180" fontId="11" fillId="0" borderId="2" xfId="0" applyNumberFormat="1" applyFont="1" applyBorder="1" applyAlignment="1">
      <alignment horizontal="center" vertical="center" wrapText="1"/>
    </xf>
    <xf numFmtId="0" fontId="12" fillId="0" borderId="0" xfId="0" applyFont="1" applyAlignment="1">
      <alignment vertical="center" wrapText="1"/>
    </xf>
    <xf numFmtId="0" fontId="11" fillId="0" borderId="0" xfId="0" applyFont="1" applyAlignment="1">
      <alignment vertical="center" wrapText="1"/>
    </xf>
    <xf numFmtId="0" fontId="11" fillId="0" borderId="0" xfId="0" applyFont="1" applyAlignment="1">
      <alignment vertical="top" wrapText="1"/>
    </xf>
    <xf numFmtId="0" fontId="14" fillId="0" borderId="0" xfId="0" applyFont="1">
      <alignment vertical="center"/>
    </xf>
    <xf numFmtId="0" fontId="14" fillId="0" borderId="0" xfId="0" applyFont="1" applyAlignment="1">
      <alignment horizontal="left" vertical="center"/>
    </xf>
    <xf numFmtId="0" fontId="15" fillId="0" borderId="0" xfId="0" applyFont="1">
      <alignment vertical="center"/>
    </xf>
    <xf numFmtId="49" fontId="11" fillId="0" borderId="0" xfId="0" applyNumberFormat="1" applyFont="1" applyAlignment="1">
      <alignment horizontal="left" vertical="center"/>
    </xf>
    <xf numFmtId="0" fontId="13" fillId="0" borderId="2" xfId="0" applyFont="1" applyBorder="1" applyAlignment="1">
      <alignment horizontal="center" vertical="center" wrapText="1"/>
    </xf>
    <xf numFmtId="176" fontId="13" fillId="0" borderId="2" xfId="2" applyNumberFormat="1" applyFont="1" applyBorder="1" applyAlignment="1">
      <alignment horizontal="center" vertical="center" wrapText="1"/>
    </xf>
    <xf numFmtId="0" fontId="11" fillId="0" borderId="0" xfId="0" applyFont="1" applyAlignment="1">
      <alignment horizontal="center" vertical="center"/>
    </xf>
    <xf numFmtId="38" fontId="11" fillId="0" borderId="2" xfId="1" applyFont="1" applyBorder="1" applyAlignment="1">
      <alignment vertical="center" shrinkToFit="1"/>
    </xf>
    <xf numFmtId="38" fontId="13" fillId="0" borderId="2" xfId="1" applyFont="1" applyBorder="1" applyAlignment="1">
      <alignment horizontal="center" vertical="center" wrapText="1"/>
    </xf>
    <xf numFmtId="0" fontId="9" fillId="3" borderId="12" xfId="0" applyFont="1" applyFill="1" applyBorder="1" applyAlignment="1" applyProtection="1">
      <alignment horizontal="center" vertical="center"/>
      <protection locked="0"/>
    </xf>
    <xf numFmtId="38" fontId="4" fillId="3" borderId="2" xfId="1" applyFont="1" applyFill="1" applyBorder="1" applyAlignment="1" applyProtection="1">
      <alignment horizontal="center" vertical="center"/>
      <protection locked="0"/>
    </xf>
    <xf numFmtId="183" fontId="4" fillId="3" borderId="2" xfId="0" applyNumberFormat="1" applyFont="1" applyFill="1" applyBorder="1" applyAlignment="1" applyProtection="1">
      <alignment horizontal="center" vertical="center"/>
      <protection locked="0"/>
    </xf>
    <xf numFmtId="0" fontId="0" fillId="0" borderId="0" xfId="0" applyProtection="1">
      <alignment vertical="center"/>
      <protection hidden="1"/>
    </xf>
    <xf numFmtId="0" fontId="5" fillId="0" borderId="0" xfId="0" applyFont="1" applyProtection="1">
      <alignment vertical="center"/>
      <protection hidden="1"/>
    </xf>
    <xf numFmtId="0" fontId="4" fillId="0" borderId="0" xfId="0" applyFont="1" applyProtection="1">
      <alignment vertical="center"/>
      <protection hidden="1"/>
    </xf>
    <xf numFmtId="0" fontId="5" fillId="0" borderId="0" xfId="0" applyFont="1" applyAlignment="1" applyProtection="1">
      <alignment horizontal="center" vertical="center"/>
      <protection hidden="1"/>
    </xf>
    <xf numFmtId="0" fontId="9" fillId="0" borderId="1" xfId="0" applyFont="1" applyBorder="1" applyAlignment="1" applyProtection="1">
      <alignment horizontal="left" vertical="center"/>
      <protection locked="0" hidden="1"/>
    </xf>
    <xf numFmtId="0" fontId="9" fillId="0" borderId="1" xfId="0" applyFont="1" applyBorder="1" applyAlignment="1" applyProtection="1">
      <alignment horizontal="center" vertical="center"/>
      <protection locked="0" hidden="1"/>
    </xf>
    <xf numFmtId="0" fontId="9" fillId="0" borderId="0" xfId="0" applyFont="1" applyAlignment="1" applyProtection="1">
      <alignment horizontal="center" vertical="center"/>
      <protection hidden="1"/>
    </xf>
    <xf numFmtId="0" fontId="9" fillId="0" borderId="1" xfId="0" applyFont="1" applyBorder="1" applyAlignment="1" applyProtection="1">
      <alignment horizontal="left" vertical="center"/>
      <protection hidden="1"/>
    </xf>
    <xf numFmtId="0" fontId="9" fillId="0" borderId="12" xfId="0" applyFont="1" applyBorder="1" applyProtection="1">
      <alignment vertical="center"/>
      <protection locked="0" hidden="1"/>
    </xf>
    <xf numFmtId="0" fontId="9" fillId="0" borderId="12" xfId="0" applyFont="1" applyBorder="1" applyAlignment="1" applyProtection="1">
      <alignment horizontal="left" vertical="center"/>
      <protection locked="0" hidden="1"/>
    </xf>
    <xf numFmtId="0" fontId="9" fillId="0" borderId="12" xfId="0" applyFont="1" applyBorder="1" applyAlignment="1" applyProtection="1">
      <alignment horizontal="left" vertical="center"/>
      <protection hidden="1"/>
    </xf>
    <xf numFmtId="0" fontId="9" fillId="0" borderId="0" xfId="0" applyFont="1" applyAlignment="1" applyProtection="1">
      <alignment horizontal="left"/>
      <protection hidden="1"/>
    </xf>
    <xf numFmtId="0" fontId="9" fillId="0" borderId="0" xfId="0" applyFont="1" applyAlignment="1" applyProtection="1">
      <alignment horizontal="left" vertical="center"/>
      <protection hidden="1"/>
    </xf>
    <xf numFmtId="0" fontId="5" fillId="0" borderId="0" xfId="0" applyFont="1" applyAlignment="1" applyProtection="1">
      <alignment horizontal="left" vertical="center"/>
      <protection hidden="1"/>
    </xf>
    <xf numFmtId="0" fontId="9" fillId="0" borderId="0" xfId="0" applyFont="1" applyProtection="1">
      <alignment vertical="center"/>
      <protection hidden="1"/>
    </xf>
    <xf numFmtId="14" fontId="17" fillId="0" borderId="0" xfId="0" applyNumberFormat="1" applyFont="1" applyProtection="1">
      <alignment vertical="center"/>
      <protection hidden="1"/>
    </xf>
    <xf numFmtId="0" fontId="4" fillId="0" borderId="3" xfId="0" applyFont="1" applyBorder="1" applyAlignment="1" applyProtection="1">
      <alignment horizontal="center" vertical="center"/>
      <protection hidden="1"/>
    </xf>
    <xf numFmtId="185" fontId="4" fillId="0" borderId="2" xfId="0" applyNumberFormat="1"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184" fontId="4"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0" fontId="20" fillId="0" borderId="18" xfId="0" applyFont="1" applyBorder="1" applyAlignment="1" applyProtection="1">
      <alignment horizontal="centerContinuous" vertical="center"/>
      <protection hidden="1"/>
    </xf>
    <xf numFmtId="0" fontId="20" fillId="0" borderId="12" xfId="0" applyFont="1" applyBorder="1" applyAlignment="1" applyProtection="1">
      <alignment horizontal="centerContinuous" vertical="center"/>
      <protection hidden="1"/>
    </xf>
    <xf numFmtId="38" fontId="20" fillId="0" borderId="19" xfId="1" applyFont="1" applyFill="1" applyBorder="1" applyAlignment="1" applyProtection="1">
      <alignment horizontal="centerContinuous" vertical="center"/>
      <protection hidden="1"/>
    </xf>
    <xf numFmtId="0" fontId="9" fillId="0" borderId="0" xfId="0" applyFont="1" applyAlignment="1" applyProtection="1">
      <alignment horizontal="center" vertical="center" wrapText="1"/>
      <protection hidden="1"/>
    </xf>
    <xf numFmtId="38" fontId="9" fillId="0" borderId="0" xfId="1" applyFont="1" applyBorder="1" applyProtection="1">
      <alignment vertical="center"/>
      <protection hidden="1"/>
    </xf>
    <xf numFmtId="38" fontId="4" fillId="0" borderId="0" xfId="1" applyFont="1" applyBorder="1" applyProtection="1">
      <alignment vertical="center"/>
      <protection hidden="1"/>
    </xf>
    <xf numFmtId="38" fontId="4" fillId="0" borderId="0" xfId="1" applyFont="1" applyBorder="1" applyAlignment="1" applyProtection="1">
      <protection hidden="1"/>
    </xf>
    <xf numFmtId="38" fontId="4" fillId="0" borderId="0" xfId="1" applyFont="1" applyBorder="1" applyAlignment="1" applyProtection="1">
      <alignment horizontal="left" vertical="top"/>
      <protection hidden="1"/>
    </xf>
    <xf numFmtId="0" fontId="4" fillId="0" borderId="0" xfId="0" applyFont="1" applyAlignment="1" applyProtection="1">
      <alignment horizontal="center" vertical="center"/>
      <protection hidden="1"/>
    </xf>
    <xf numFmtId="38" fontId="4" fillId="0" borderId="0" xfId="1" applyFont="1" applyBorder="1" applyAlignment="1" applyProtection="1">
      <alignment vertical="top"/>
      <protection hidden="1"/>
    </xf>
    <xf numFmtId="38" fontId="4" fillId="0" borderId="0" xfId="1" applyFont="1" applyBorder="1" applyAlignment="1" applyProtection="1">
      <alignment horizontal="left" vertical="center"/>
      <protection hidden="1"/>
    </xf>
    <xf numFmtId="182" fontId="4" fillId="0" borderId="2" xfId="0" applyNumberFormat="1" applyFont="1" applyBorder="1" applyAlignment="1" applyProtection="1">
      <alignment horizontal="center" vertical="center"/>
      <protection hidden="1"/>
    </xf>
    <xf numFmtId="182" fontId="23" fillId="0" borderId="2" xfId="0" applyNumberFormat="1" applyFont="1" applyBorder="1" applyAlignment="1" applyProtection="1">
      <alignment horizontal="center" vertical="center"/>
      <protection hidden="1"/>
    </xf>
    <xf numFmtId="38" fontId="4" fillId="0" borderId="2" xfId="1" applyFont="1" applyBorder="1" applyAlignment="1" applyProtection="1">
      <alignment horizontal="center" vertical="center" shrinkToFit="1"/>
      <protection hidden="1"/>
    </xf>
    <xf numFmtId="0" fontId="18" fillId="0" borderId="2" xfId="0" applyFont="1" applyBorder="1" applyAlignment="1" applyProtection="1">
      <alignment horizontal="center" vertical="center" wrapText="1"/>
      <protection hidden="1"/>
    </xf>
    <xf numFmtId="38" fontId="4" fillId="0" borderId="2" xfId="0" applyNumberFormat="1"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38" fontId="4" fillId="0" borderId="2" xfId="3" applyFont="1" applyFill="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9" fontId="4" fillId="0" borderId="2" xfId="2" applyFont="1" applyBorder="1" applyAlignment="1" applyProtection="1">
      <alignment horizontal="center" vertical="center" shrinkToFit="1"/>
      <protection hidden="1"/>
    </xf>
    <xf numFmtId="181" fontId="4" fillId="0" borderId="2" xfId="1" applyNumberFormat="1" applyFont="1" applyBorder="1" applyAlignment="1" applyProtection="1">
      <alignment horizontal="center" vertical="center" shrinkToFit="1"/>
      <protection hidden="1"/>
    </xf>
    <xf numFmtId="0" fontId="19" fillId="0" borderId="0" xfId="0" applyFont="1" applyAlignment="1" applyProtection="1">
      <alignment horizontal="left" vertical="center"/>
      <protection hidden="1"/>
    </xf>
    <xf numFmtId="0" fontId="4" fillId="0" borderId="0" xfId="0" applyFont="1" applyAlignment="1" applyProtection="1">
      <alignment horizontal="center" vertical="center" shrinkToFit="1"/>
      <protection hidden="1"/>
    </xf>
    <xf numFmtId="38" fontId="4" fillId="0" borderId="0" xfId="3" applyFont="1" applyFill="1" applyBorder="1" applyAlignment="1" applyProtection="1">
      <alignment horizontal="center" vertical="center" shrinkToFit="1"/>
      <protection hidden="1"/>
    </xf>
    <xf numFmtId="38" fontId="4" fillId="0" borderId="0" xfId="0" applyNumberFormat="1" applyFont="1" applyAlignment="1" applyProtection="1">
      <alignment horizontal="center" vertical="center"/>
      <protection hidden="1"/>
    </xf>
    <xf numFmtId="9" fontId="4" fillId="0" borderId="0" xfId="2" applyFont="1" applyBorder="1" applyAlignment="1" applyProtection="1">
      <alignment horizontal="center" vertical="center"/>
      <protection hidden="1"/>
    </xf>
    <xf numFmtId="38" fontId="4" fillId="0" borderId="0" xfId="1" applyFont="1" applyBorder="1" applyAlignment="1" applyProtection="1">
      <alignment horizontal="center" vertical="center"/>
      <protection hidden="1"/>
    </xf>
    <xf numFmtId="38" fontId="4" fillId="0" borderId="0" xfId="0" applyNumberFormat="1" applyFont="1" applyProtection="1">
      <alignment vertical="center"/>
      <protection hidden="1"/>
    </xf>
    <xf numFmtId="0" fontId="6" fillId="0" borderId="0" xfId="0" applyFont="1" applyProtection="1">
      <alignment vertical="center"/>
      <protection hidden="1"/>
    </xf>
    <xf numFmtId="183" fontId="4" fillId="0" borderId="2" xfId="0" applyNumberFormat="1" applyFont="1" applyBorder="1" applyAlignment="1" applyProtection="1">
      <alignment horizontal="center" vertical="center"/>
      <protection hidden="1"/>
    </xf>
    <xf numFmtId="0" fontId="4" fillId="0" borderId="9" xfId="0" applyFont="1" applyBorder="1" applyAlignment="1" applyProtection="1">
      <alignment horizontal="center" vertical="center"/>
      <protection hidden="1"/>
    </xf>
    <xf numFmtId="38" fontId="10" fillId="0" borderId="9" xfId="1" applyFont="1" applyBorder="1" applyAlignment="1" applyProtection="1">
      <alignment horizontal="center" vertical="center" shrinkToFit="1"/>
      <protection hidden="1"/>
    </xf>
    <xf numFmtId="38" fontId="4" fillId="0" borderId="4" xfId="0" applyNumberFormat="1" applyFont="1" applyBorder="1" applyAlignment="1" applyProtection="1">
      <alignment horizontal="center" vertical="center" shrinkToFit="1"/>
      <protection hidden="1"/>
    </xf>
    <xf numFmtId="0" fontId="0" fillId="0" borderId="0" xfId="0" applyAlignment="1" applyProtection="1">
      <alignment vertical="center" shrinkToFit="1"/>
      <protection hidden="1"/>
    </xf>
    <xf numFmtId="0" fontId="4" fillId="0" borderId="10" xfId="0" applyFont="1" applyBorder="1" applyAlignment="1" applyProtection="1">
      <alignment horizontal="center" vertical="center"/>
      <protection hidden="1"/>
    </xf>
    <xf numFmtId="176" fontId="4" fillId="0" borderId="10" xfId="2" applyNumberFormat="1" applyFont="1" applyBorder="1" applyAlignment="1" applyProtection="1">
      <alignment horizontal="center" vertical="center" shrinkToFit="1"/>
      <protection hidden="1"/>
    </xf>
    <xf numFmtId="9" fontId="4" fillId="0" borderId="10" xfId="0" applyNumberFormat="1" applyFont="1" applyBorder="1" applyAlignment="1" applyProtection="1">
      <alignment horizontal="center" vertical="center" shrinkToFit="1"/>
      <protection hidden="1"/>
    </xf>
    <xf numFmtId="38" fontId="10" fillId="0" borderId="4" xfId="1" applyFont="1" applyBorder="1" applyAlignment="1" applyProtection="1">
      <alignment horizontal="center" vertical="center" shrinkToFit="1"/>
      <protection hidden="1"/>
    </xf>
    <xf numFmtId="176" fontId="4" fillId="0" borderId="3" xfId="2" applyNumberFormat="1" applyFont="1" applyBorder="1" applyAlignment="1" applyProtection="1">
      <alignment horizontal="center" vertical="center" shrinkToFit="1"/>
      <protection hidden="1"/>
    </xf>
    <xf numFmtId="176" fontId="4" fillId="0" borderId="2" xfId="2" applyNumberFormat="1" applyFont="1" applyBorder="1" applyAlignment="1" applyProtection="1">
      <alignment horizontal="center" vertical="center" shrinkToFit="1"/>
      <protection hidden="1"/>
    </xf>
    <xf numFmtId="9" fontId="4" fillId="0" borderId="2" xfId="0" applyNumberFormat="1" applyFont="1" applyBorder="1" applyAlignment="1" applyProtection="1">
      <alignment horizontal="center" vertical="center" shrinkToFit="1"/>
      <protection hidden="1"/>
    </xf>
    <xf numFmtId="0" fontId="11" fillId="0" borderId="0" xfId="0" applyFont="1" applyProtection="1">
      <alignment vertical="center"/>
      <protection hidden="1"/>
    </xf>
    <xf numFmtId="0" fontId="15" fillId="0" borderId="0" xfId="0" applyFont="1" applyProtection="1">
      <alignment vertical="center"/>
      <protection hidden="1"/>
    </xf>
    <xf numFmtId="0" fontId="11" fillId="0" borderId="0" xfId="0" applyFont="1" applyAlignment="1" applyProtection="1">
      <alignment horizontal="right" vertical="center"/>
      <protection hidden="1"/>
    </xf>
    <xf numFmtId="0" fontId="15" fillId="0" borderId="0" xfId="0" applyFont="1" applyAlignment="1" applyProtection="1">
      <alignment horizontal="center" vertical="center"/>
      <protection hidden="1"/>
    </xf>
    <xf numFmtId="0" fontId="11" fillId="0" borderId="0" xfId="0" applyFont="1" applyAlignment="1" applyProtection="1">
      <alignment horizontal="left" vertical="center"/>
      <protection hidden="1"/>
    </xf>
    <xf numFmtId="0" fontId="11" fillId="0" borderId="0" xfId="0" applyFont="1" applyAlignment="1" applyProtection="1">
      <alignment horizontal="left" vertical="center" wrapText="1"/>
      <protection hidden="1"/>
    </xf>
    <xf numFmtId="0" fontId="11" fillId="0" borderId="0" xfId="0" applyFont="1" applyAlignment="1" applyProtection="1">
      <alignment vertical="center" wrapText="1"/>
      <protection hidden="1"/>
    </xf>
    <xf numFmtId="0" fontId="11" fillId="0" borderId="0" xfId="0" applyFont="1" applyAlignment="1" applyProtection="1">
      <alignment horizontal="center" vertical="center"/>
      <protection hidden="1"/>
    </xf>
    <xf numFmtId="49" fontId="11" fillId="0" borderId="0" xfId="0" applyNumberFormat="1" applyFont="1" applyAlignment="1" applyProtection="1">
      <alignment horizontal="left" vertical="center"/>
      <protection hidden="1"/>
    </xf>
    <xf numFmtId="49" fontId="11" fillId="0" borderId="0" xfId="0" applyNumberFormat="1" applyFont="1" applyAlignment="1" applyProtection="1">
      <alignment horizontal="left" vertical="top"/>
      <protection hidden="1"/>
    </xf>
    <xf numFmtId="38" fontId="11" fillId="0" borderId="2" xfId="1" applyFont="1" applyBorder="1" applyAlignment="1" applyProtection="1">
      <alignment horizontal="right" vertical="center" shrinkToFit="1"/>
      <protection hidden="1"/>
    </xf>
    <xf numFmtId="0" fontId="11" fillId="0" borderId="0" xfId="0" applyFont="1" applyAlignment="1" applyProtection="1">
      <alignment horizontal="center" vertical="center" wrapText="1"/>
      <protection hidden="1"/>
    </xf>
    <xf numFmtId="38" fontId="11" fillId="0" borderId="0" xfId="1" applyFont="1" applyBorder="1" applyAlignment="1" applyProtection="1">
      <alignment horizontal="right" vertical="center"/>
      <protection hidden="1"/>
    </xf>
    <xf numFmtId="38" fontId="11" fillId="0" borderId="0" xfId="1" applyFont="1" applyBorder="1" applyAlignment="1" applyProtection="1">
      <alignment horizontal="left" vertical="center" shrinkToFit="1"/>
      <protection hidden="1"/>
    </xf>
    <xf numFmtId="38" fontId="11" fillId="0" borderId="13" xfId="1" applyFont="1" applyBorder="1" applyAlignment="1" applyProtection="1">
      <alignment vertical="center" shrinkToFit="1"/>
      <protection hidden="1"/>
    </xf>
    <xf numFmtId="38" fontId="11" fillId="0" borderId="0" xfId="1" applyFont="1" applyBorder="1" applyAlignment="1" applyProtection="1">
      <alignment horizontal="right" vertical="center" shrinkToFit="1"/>
      <protection hidden="1"/>
    </xf>
    <xf numFmtId="0" fontId="11" fillId="0" borderId="0" xfId="0" applyFont="1" applyAlignment="1" applyProtection="1">
      <alignment vertical="top"/>
      <protection hidden="1"/>
    </xf>
    <xf numFmtId="0" fontId="11" fillId="0" borderId="0" xfId="0" applyFont="1" applyAlignment="1" applyProtection="1">
      <alignment horizontal="right" vertical="top" wrapText="1"/>
      <protection hidden="1"/>
    </xf>
    <xf numFmtId="38" fontId="11" fillId="0" borderId="0" xfId="1" applyFont="1" applyBorder="1" applyAlignment="1" applyProtection="1">
      <alignment horizontal="center" vertical="center"/>
      <protection hidden="1"/>
    </xf>
    <xf numFmtId="0" fontId="22" fillId="0" borderId="0" xfId="0" applyFont="1" applyProtection="1">
      <alignment vertical="center"/>
      <protection hidden="1"/>
    </xf>
    <xf numFmtId="0" fontId="13" fillId="0" borderId="2" xfId="0" applyFont="1" applyBorder="1" applyAlignment="1" applyProtection="1">
      <alignment horizontal="center" vertical="center" wrapText="1"/>
      <protection hidden="1"/>
    </xf>
    <xf numFmtId="182" fontId="13" fillId="0" borderId="2" xfId="0" applyNumberFormat="1" applyFont="1" applyBorder="1" applyAlignment="1" applyProtection="1">
      <alignment horizontal="center" vertical="center" wrapText="1"/>
      <protection hidden="1"/>
    </xf>
    <xf numFmtId="38" fontId="13" fillId="0" borderId="2" xfId="1" applyFont="1" applyBorder="1" applyAlignment="1" applyProtection="1">
      <alignment horizontal="center" vertical="center" wrapText="1"/>
      <protection hidden="1"/>
    </xf>
    <xf numFmtId="176" fontId="13" fillId="0" borderId="2" xfId="2" applyNumberFormat="1" applyFont="1" applyBorder="1" applyAlignment="1" applyProtection="1">
      <alignment horizontal="center" vertical="center" wrapText="1"/>
      <protection hidden="1"/>
    </xf>
    <xf numFmtId="0" fontId="13" fillId="0" borderId="0" xfId="0" applyFont="1" applyAlignment="1" applyProtection="1">
      <alignment horizontal="center" vertical="center" wrapText="1"/>
      <protection hidden="1"/>
    </xf>
    <xf numFmtId="176" fontId="13" fillId="0" borderId="0" xfId="2" applyNumberFormat="1" applyFont="1" applyBorder="1" applyAlignment="1" applyProtection="1">
      <alignment horizontal="center" vertical="center" wrapText="1"/>
      <protection hidden="1"/>
    </xf>
    <xf numFmtId="0" fontId="11" fillId="0" borderId="0" xfId="0" applyFont="1" applyAlignment="1" applyProtection="1">
      <alignment vertical="top" wrapText="1"/>
      <protection hidden="1"/>
    </xf>
    <xf numFmtId="49" fontId="11" fillId="0" borderId="0" xfId="0" applyNumberFormat="1" applyFont="1" applyAlignment="1" applyProtection="1">
      <alignment horizontal="right" vertical="top" wrapText="1"/>
      <protection hidden="1"/>
    </xf>
    <xf numFmtId="0" fontId="25" fillId="0" borderId="0" xfId="0" applyFont="1">
      <alignment vertical="center"/>
    </xf>
    <xf numFmtId="183" fontId="11" fillId="0" borderId="2" xfId="0" applyNumberFormat="1" applyFont="1" applyBorder="1" applyAlignment="1" applyProtection="1">
      <alignment horizontal="center" vertical="center"/>
      <protection hidden="1"/>
    </xf>
    <xf numFmtId="0" fontId="11" fillId="0" borderId="2" xfId="0" applyFont="1" applyBorder="1" applyAlignment="1" applyProtection="1">
      <alignment horizontal="center" vertical="center"/>
      <protection hidden="1"/>
    </xf>
    <xf numFmtId="38" fontId="11" fillId="0" borderId="0" xfId="1" applyFont="1" applyBorder="1" applyAlignment="1" applyProtection="1">
      <alignment horizontal="center" vertical="center" shrinkToFit="1"/>
      <protection hidden="1"/>
    </xf>
    <xf numFmtId="0" fontId="13" fillId="0" borderId="0" xfId="0" applyFont="1" applyAlignment="1" applyProtection="1">
      <alignment horizontal="center" vertical="center"/>
      <protection hidden="1"/>
    </xf>
    <xf numFmtId="0" fontId="11" fillId="0" borderId="20" xfId="0" applyFont="1" applyBorder="1" applyAlignment="1" applyProtection="1">
      <alignment horizontal="center" vertical="center"/>
      <protection hidden="1"/>
    </xf>
    <xf numFmtId="49" fontId="11" fillId="0" borderId="20" xfId="0" applyNumberFormat="1" applyFont="1" applyBorder="1" applyAlignment="1" applyProtection="1">
      <alignment horizontal="center" vertical="center"/>
      <protection locked="0"/>
    </xf>
    <xf numFmtId="0" fontId="25" fillId="0" borderId="20" xfId="0" applyFont="1" applyBorder="1" applyAlignment="1" applyProtection="1">
      <alignment horizontal="center" vertical="center"/>
      <protection locked="0"/>
    </xf>
    <xf numFmtId="0" fontId="25" fillId="0" borderId="21" xfId="0" applyFont="1" applyBorder="1" applyAlignment="1" applyProtection="1">
      <alignment horizontal="center" vertical="center"/>
      <protection locked="0"/>
    </xf>
    <xf numFmtId="0" fontId="11" fillId="0" borderId="0" xfId="0" quotePrefix="1" applyFont="1" applyAlignment="1" applyProtection="1">
      <alignment horizontal="left" vertical="center"/>
      <protection hidden="1"/>
    </xf>
    <xf numFmtId="0" fontId="10" fillId="0" borderId="9" xfId="0" applyFont="1" applyBorder="1" applyAlignment="1" applyProtection="1">
      <alignment horizontal="center" vertical="center"/>
      <protection hidden="1"/>
    </xf>
    <xf numFmtId="0" fontId="10" fillId="0" borderId="10" xfId="0" applyFont="1" applyBorder="1" applyAlignment="1" applyProtection="1">
      <alignment horizontal="center" vertical="center"/>
      <protection hidden="1"/>
    </xf>
    <xf numFmtId="0" fontId="10" fillId="0" borderId="4"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0" fontId="10" fillId="0" borderId="9" xfId="0" applyFont="1" applyBorder="1" applyAlignment="1" applyProtection="1">
      <alignment horizontal="center" vertical="center" wrapText="1"/>
      <protection hidden="1"/>
    </xf>
    <xf numFmtId="0" fontId="10" fillId="0" borderId="10" xfId="0" applyFont="1" applyBorder="1" applyAlignment="1" applyProtection="1">
      <alignment horizontal="center" vertical="center" wrapText="1"/>
      <protection hidden="1"/>
    </xf>
    <xf numFmtId="0" fontId="10" fillId="0" borderId="4" xfId="0" applyFont="1" applyBorder="1" applyAlignment="1" applyProtection="1">
      <alignment horizontal="center" vertical="center" wrapText="1"/>
      <protection hidden="1"/>
    </xf>
    <xf numFmtId="0" fontId="10" fillId="0" borderId="2"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protection hidden="1"/>
    </xf>
    <xf numFmtId="0" fontId="4" fillId="0" borderId="4"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16" xfId="0" applyFont="1" applyBorder="1" applyAlignment="1" applyProtection="1">
      <alignment horizontal="center" vertical="center"/>
      <protection hidden="1"/>
    </xf>
    <xf numFmtId="0" fontId="4" fillId="0" borderId="17"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9" fontId="9" fillId="3" borderId="18" xfId="0" applyNumberFormat="1" applyFont="1" applyFill="1" applyBorder="1" applyAlignment="1" applyProtection="1">
      <alignment horizontal="center" vertical="center"/>
      <protection locked="0"/>
    </xf>
    <xf numFmtId="9" fontId="9" fillId="3" borderId="12" xfId="0" applyNumberFormat="1" applyFont="1" applyFill="1" applyBorder="1" applyAlignment="1" applyProtection="1">
      <alignment horizontal="center" vertical="center"/>
      <protection locked="0"/>
    </xf>
    <xf numFmtId="9" fontId="9" fillId="3" borderId="19" xfId="0" applyNumberFormat="1" applyFont="1" applyFill="1" applyBorder="1" applyAlignment="1" applyProtection="1">
      <alignment horizontal="center" vertical="center"/>
      <protection locked="0"/>
    </xf>
    <xf numFmtId="0" fontId="4" fillId="0" borderId="0" xfId="0" applyFont="1" applyAlignment="1" applyProtection="1">
      <alignment horizontal="left" vertical="center" wrapText="1"/>
      <protection hidden="1"/>
    </xf>
    <xf numFmtId="38" fontId="20" fillId="3" borderId="18" xfId="1" applyFont="1" applyFill="1" applyBorder="1" applyAlignment="1" applyProtection="1">
      <alignment horizontal="left" vertical="center" wrapText="1"/>
      <protection locked="0"/>
    </xf>
    <xf numFmtId="38" fontId="20" fillId="3" borderId="12" xfId="1" applyFont="1" applyFill="1" applyBorder="1" applyAlignment="1" applyProtection="1">
      <alignment horizontal="left" vertical="center" wrapText="1"/>
      <protection locked="0"/>
    </xf>
    <xf numFmtId="38" fontId="20" fillId="3" borderId="19" xfId="1" applyFont="1" applyFill="1" applyBorder="1" applyAlignment="1" applyProtection="1">
      <alignment horizontal="left" vertical="center" wrapText="1"/>
      <protection locked="0"/>
    </xf>
    <xf numFmtId="0" fontId="4" fillId="0" borderId="1" xfId="0" applyFont="1" applyBorder="1" applyAlignment="1" applyProtection="1">
      <alignment horizontal="right"/>
      <protection hidden="1"/>
    </xf>
    <xf numFmtId="0" fontId="4" fillId="0" borderId="6" xfId="0" applyFont="1" applyBorder="1" applyAlignment="1" applyProtection="1">
      <alignment horizontal="center" vertical="center"/>
      <protection hidden="1"/>
    </xf>
    <xf numFmtId="0" fontId="4" fillId="0" borderId="11" xfId="0" applyFont="1" applyBorder="1" applyAlignment="1" applyProtection="1">
      <alignment horizontal="center" vertical="center"/>
      <protection hidden="1"/>
    </xf>
    <xf numFmtId="0" fontId="9" fillId="0" borderId="0" xfId="0" applyFont="1" applyAlignment="1" applyProtection="1">
      <alignment horizontal="left" vertical="center"/>
      <protection hidden="1"/>
    </xf>
    <xf numFmtId="0" fontId="21" fillId="0" borderId="1" xfId="0" applyFont="1" applyBorder="1" applyAlignment="1" applyProtection="1">
      <alignment vertical="center" wrapText="1"/>
      <protection hidden="1"/>
    </xf>
    <xf numFmtId="0" fontId="2" fillId="0" borderId="0" xfId="0" applyFont="1" applyAlignment="1" applyProtection="1">
      <alignment horizontal="center" vertical="center" shrinkToFit="1"/>
      <protection hidden="1"/>
    </xf>
    <xf numFmtId="0" fontId="5" fillId="0" borderId="0" xfId="0" applyFont="1" applyAlignment="1" applyProtection="1">
      <alignment horizontal="center" vertical="center"/>
      <protection hidden="1"/>
    </xf>
    <xf numFmtId="14" fontId="6" fillId="0" borderId="0" xfId="0" applyNumberFormat="1" applyFont="1" applyAlignment="1" applyProtection="1">
      <alignment horizontal="right" vertical="center"/>
      <protection locked="0"/>
    </xf>
    <xf numFmtId="0" fontId="6" fillId="0" borderId="0" xfId="0" applyFont="1" applyAlignment="1" applyProtection="1">
      <alignment horizontal="right" vertical="center"/>
      <protection locked="0"/>
    </xf>
    <xf numFmtId="0" fontId="4" fillId="0" borderId="2" xfId="0" applyFont="1" applyBorder="1" applyAlignment="1" applyProtection="1">
      <alignment horizontal="center" vertical="center"/>
      <protection hidden="1"/>
    </xf>
    <xf numFmtId="0" fontId="6" fillId="0" borderId="2" xfId="0" applyFont="1" applyBorder="1" applyAlignment="1" applyProtection="1">
      <alignment horizontal="center" vertical="center"/>
      <protection hidden="1"/>
    </xf>
    <xf numFmtId="0" fontId="9" fillId="0" borderId="1" xfId="0" applyFont="1" applyBorder="1" applyAlignment="1" applyProtection="1">
      <alignment horizontal="right" vertical="center"/>
      <protection hidden="1"/>
    </xf>
    <xf numFmtId="49" fontId="9" fillId="3" borderId="1" xfId="0" applyNumberFormat="1" applyFont="1" applyFill="1" applyBorder="1" applyAlignment="1" applyProtection="1">
      <alignment vertical="center" wrapText="1"/>
      <protection locked="0"/>
    </xf>
    <xf numFmtId="0" fontId="9" fillId="3" borderId="1" xfId="0" applyFont="1" applyFill="1" applyBorder="1" applyProtection="1">
      <alignment vertical="center"/>
      <protection locked="0"/>
    </xf>
    <xf numFmtId="0" fontId="9" fillId="3" borderId="12" xfId="0" applyFont="1" applyFill="1" applyBorder="1" applyProtection="1">
      <alignment vertical="center"/>
      <protection locked="0"/>
    </xf>
    <xf numFmtId="182" fontId="13" fillId="0" borderId="2" xfId="0" applyNumberFormat="1" applyFont="1" applyBorder="1" applyAlignment="1" applyProtection="1">
      <alignment horizontal="center" vertical="center" wrapText="1"/>
      <protection hidden="1"/>
    </xf>
    <xf numFmtId="38" fontId="13" fillId="0" borderId="2" xfId="1" applyFont="1" applyBorder="1" applyAlignment="1" applyProtection="1">
      <alignment horizontal="center" vertical="center" wrapText="1"/>
      <protection hidden="1"/>
    </xf>
    <xf numFmtId="0" fontId="11" fillId="0" borderId="2" xfId="0" applyFont="1" applyBorder="1" applyAlignment="1" applyProtection="1">
      <alignment horizontal="center" vertical="center"/>
      <protection hidden="1"/>
    </xf>
    <xf numFmtId="38" fontId="11" fillId="0" borderId="2" xfId="1" applyFont="1" applyBorder="1" applyAlignment="1" applyProtection="1">
      <alignment horizontal="center" vertical="center" shrinkToFit="1"/>
      <protection hidden="1"/>
    </xf>
    <xf numFmtId="0" fontId="11" fillId="0" borderId="0" xfId="0" applyFont="1" applyAlignment="1" applyProtection="1">
      <alignment horizontal="left" vertical="top" wrapText="1"/>
      <protection hidden="1"/>
    </xf>
    <xf numFmtId="0" fontId="22" fillId="0" borderId="2" xfId="0" applyFont="1" applyBorder="1" applyAlignment="1" applyProtection="1">
      <alignment horizontal="center" vertical="center" wrapText="1"/>
      <protection hidden="1"/>
    </xf>
    <xf numFmtId="0" fontId="22" fillId="0" borderId="2" xfId="0" applyFont="1" applyBorder="1" applyAlignment="1" applyProtection="1">
      <alignment horizontal="center" vertical="center"/>
      <protection hidden="1"/>
    </xf>
    <xf numFmtId="0" fontId="22" fillId="0" borderId="2" xfId="0" applyFont="1" applyBorder="1" applyAlignment="1" applyProtection="1">
      <alignment horizontal="left" vertical="center" wrapText="1"/>
      <protection hidden="1"/>
    </xf>
    <xf numFmtId="0" fontId="13" fillId="0" borderId="2" xfId="0" applyFont="1" applyBorder="1" applyAlignment="1" applyProtection="1">
      <alignment horizontal="center" vertical="center" wrapText="1"/>
      <protection hidden="1"/>
    </xf>
    <xf numFmtId="176" fontId="13" fillId="0" borderId="2" xfId="2" applyNumberFormat="1" applyFont="1" applyBorder="1" applyAlignment="1" applyProtection="1">
      <alignment horizontal="center" vertical="center" wrapText="1"/>
      <protection hidden="1"/>
    </xf>
    <xf numFmtId="0" fontId="11" fillId="0" borderId="0" xfId="0" applyFont="1" applyAlignment="1" applyProtection="1">
      <alignment horizontal="left" vertical="center" wrapText="1"/>
      <protection hidden="1"/>
    </xf>
    <xf numFmtId="0" fontId="15" fillId="0" borderId="0" xfId="0" applyFont="1" applyAlignment="1" applyProtection="1">
      <alignment horizontal="center" vertical="center"/>
      <protection hidden="1"/>
    </xf>
    <xf numFmtId="0" fontId="11" fillId="0" borderId="0" xfId="0" applyFont="1" applyAlignment="1" applyProtection="1">
      <alignment horizontal="center" vertical="center"/>
      <protection hidden="1"/>
    </xf>
    <xf numFmtId="0" fontId="11" fillId="0" borderId="2" xfId="0" applyFont="1" applyBorder="1" applyAlignment="1" applyProtection="1">
      <alignment horizontal="center" vertical="center" wrapText="1"/>
      <protection hidden="1"/>
    </xf>
    <xf numFmtId="38" fontId="11" fillId="0" borderId="0" xfId="1" applyFont="1" applyBorder="1" applyAlignment="1" applyProtection="1">
      <alignment horizontal="center" vertical="center"/>
      <protection hidden="1"/>
    </xf>
    <xf numFmtId="182" fontId="13" fillId="0" borderId="18" xfId="0" applyNumberFormat="1" applyFont="1" applyBorder="1" applyAlignment="1" applyProtection="1">
      <alignment horizontal="center" vertical="center" wrapText="1"/>
      <protection hidden="1"/>
    </xf>
    <xf numFmtId="182" fontId="13" fillId="0" borderId="19" xfId="0" applyNumberFormat="1" applyFont="1" applyBorder="1" applyAlignment="1" applyProtection="1">
      <alignment horizontal="center" vertical="center" wrapText="1"/>
      <protection hidden="1"/>
    </xf>
    <xf numFmtId="0" fontId="11" fillId="0" borderId="0" xfId="0" applyFont="1" applyAlignment="1" applyProtection="1">
      <alignment horizontal="left" vertical="center" shrinkToFit="1"/>
      <protection hidden="1"/>
    </xf>
    <xf numFmtId="0" fontId="13" fillId="0" borderId="18" xfId="0" applyFont="1" applyBorder="1" applyAlignment="1" applyProtection="1">
      <alignment horizontal="center" vertical="center" wrapText="1"/>
      <protection hidden="1"/>
    </xf>
    <xf numFmtId="0" fontId="13" fillId="0" borderId="19" xfId="0" applyFont="1" applyBorder="1" applyAlignment="1" applyProtection="1">
      <alignment horizontal="center" vertical="center" wrapText="1"/>
      <protection hidden="1"/>
    </xf>
    <xf numFmtId="38" fontId="13" fillId="0" borderId="18" xfId="1" applyFont="1" applyBorder="1" applyAlignment="1" applyProtection="1">
      <alignment horizontal="center" vertical="center" wrapText="1"/>
      <protection hidden="1"/>
    </xf>
    <xf numFmtId="38" fontId="13" fillId="0" borderId="19" xfId="1" applyFont="1" applyBorder="1" applyAlignment="1" applyProtection="1">
      <alignment horizontal="center" vertical="center" wrapText="1"/>
      <protection hidden="1"/>
    </xf>
    <xf numFmtId="176" fontId="13" fillId="0" borderId="18" xfId="2" applyNumberFormat="1" applyFont="1" applyBorder="1" applyAlignment="1" applyProtection="1">
      <alignment horizontal="center" vertical="center" wrapText="1"/>
      <protection hidden="1"/>
    </xf>
    <xf numFmtId="176" fontId="13" fillId="0" borderId="19" xfId="2" applyNumberFormat="1" applyFont="1" applyBorder="1" applyAlignment="1" applyProtection="1">
      <alignment horizontal="center" vertical="center" wrapText="1"/>
      <protection hidden="1"/>
    </xf>
    <xf numFmtId="0" fontId="24" fillId="0" borderId="20" xfId="0" applyFont="1" applyBorder="1" applyProtection="1">
      <alignment vertical="center"/>
      <protection locked="0"/>
    </xf>
    <xf numFmtId="0" fontId="11" fillId="0" borderId="18" xfId="0" applyFont="1" applyBorder="1" applyAlignment="1" applyProtection="1">
      <alignment horizontal="center" vertical="center"/>
      <protection hidden="1"/>
    </xf>
    <xf numFmtId="0" fontId="11" fillId="0" borderId="19" xfId="0" applyFont="1" applyBorder="1" applyAlignment="1" applyProtection="1">
      <alignment horizontal="center" vertical="center"/>
      <protection hidden="1"/>
    </xf>
    <xf numFmtId="38" fontId="11" fillId="0" borderId="18" xfId="1" applyFont="1" applyBorder="1" applyAlignment="1" applyProtection="1">
      <alignment horizontal="right" vertical="center" shrinkToFit="1"/>
      <protection hidden="1"/>
    </xf>
    <xf numFmtId="38" fontId="11" fillId="0" borderId="19" xfId="1" applyFont="1" applyBorder="1" applyAlignment="1" applyProtection="1">
      <alignment horizontal="right" vertical="center" shrinkToFit="1"/>
      <protection hidden="1"/>
    </xf>
    <xf numFmtId="49" fontId="11" fillId="0" borderId="0" xfId="0" applyNumberFormat="1" applyFont="1" applyAlignment="1" applyProtection="1">
      <alignment horizontal="center" vertical="center"/>
      <protection hidden="1"/>
    </xf>
    <xf numFmtId="49" fontId="11" fillId="0" borderId="1" xfId="0" applyNumberFormat="1" applyFont="1" applyBorder="1" applyAlignment="1" applyProtection="1">
      <alignment horizontal="center" vertical="center"/>
      <protection hidden="1"/>
    </xf>
    <xf numFmtId="0" fontId="9" fillId="0" borderId="0" xfId="0" applyFont="1" applyAlignment="1">
      <alignment horizontal="left" vertical="center"/>
    </xf>
    <xf numFmtId="0" fontId="2" fillId="0" borderId="0" xfId="0" applyFont="1" applyAlignment="1">
      <alignment horizontal="center" vertical="center" shrinkToFit="1"/>
    </xf>
    <xf numFmtId="14" fontId="4" fillId="0" borderId="0" xfId="0" applyNumberFormat="1" applyFont="1" applyAlignment="1">
      <alignment horizontal="right" vertical="center"/>
    </xf>
    <xf numFmtId="0" fontId="5" fillId="0" borderId="0" xfId="0" applyFont="1" applyAlignment="1">
      <alignment horizontal="center" vertical="center"/>
    </xf>
    <xf numFmtId="0" fontId="4" fillId="0" borderId="1" xfId="0" applyFont="1" applyBorder="1" applyAlignment="1">
      <alignment horizontal="right"/>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6" fillId="0" borderId="2" xfId="0" applyFont="1" applyBorder="1" applyAlignment="1">
      <alignment horizontal="center" vertical="center"/>
    </xf>
    <xf numFmtId="0" fontId="4" fillId="0" borderId="2" xfId="0" applyFont="1" applyBorder="1" applyAlignment="1">
      <alignment horizontal="center" vertical="center"/>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1" fillId="0" borderId="0" xfId="0" applyFont="1" applyAlignment="1">
      <alignment horizontal="left" vertical="top" wrapText="1"/>
    </xf>
    <xf numFmtId="38" fontId="11" fillId="0" borderId="1" xfId="1" applyFont="1" applyBorder="1" applyAlignment="1">
      <alignment horizontal="center" vertical="center"/>
    </xf>
    <xf numFmtId="0" fontId="13" fillId="0" borderId="2" xfId="0" applyFont="1" applyBorder="1" applyAlignment="1">
      <alignment horizontal="center" vertical="center" wrapText="1"/>
    </xf>
    <xf numFmtId="38" fontId="13" fillId="0" borderId="2" xfId="1" applyFont="1" applyBorder="1" applyAlignment="1">
      <alignment horizontal="center" vertical="center" wrapText="1"/>
    </xf>
    <xf numFmtId="176" fontId="13" fillId="0" borderId="2" xfId="2" applyNumberFormat="1" applyFont="1" applyBorder="1" applyAlignment="1">
      <alignment horizontal="center" vertical="center" wrapText="1"/>
    </xf>
    <xf numFmtId="0" fontId="11" fillId="0" borderId="13" xfId="0" applyFont="1" applyBorder="1" applyAlignment="1">
      <alignment horizontal="center" vertical="center" wrapText="1"/>
    </xf>
    <xf numFmtId="0" fontId="11" fillId="0" borderId="2" xfId="0" applyFont="1" applyBorder="1" applyAlignment="1">
      <alignment horizontal="center" vertical="center" wrapText="1"/>
    </xf>
    <xf numFmtId="177" fontId="11" fillId="0" borderId="0" xfId="0" applyNumberFormat="1" applyFont="1" applyAlignment="1">
      <alignment horizontal="distributed" vertical="center"/>
    </xf>
    <xf numFmtId="0" fontId="15" fillId="0" borderId="0" xfId="0" applyFont="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xf>
    <xf numFmtId="0" fontId="9" fillId="0" borderId="2" xfId="0" applyFont="1" applyBorder="1" applyAlignment="1">
      <alignment horizontal="center" vertical="center" shrinkToFit="1"/>
    </xf>
    <xf numFmtId="38" fontId="9" fillId="0" borderId="2" xfId="1" applyFont="1" applyBorder="1" applyAlignment="1">
      <alignment horizontal="center" vertical="center"/>
    </xf>
    <xf numFmtId="0" fontId="9" fillId="0" borderId="2" xfId="0" applyFont="1" applyBorder="1" applyAlignment="1">
      <alignment horizontal="center" vertical="center"/>
    </xf>
    <xf numFmtId="9" fontId="9" fillId="0" borderId="2" xfId="2" applyFont="1" applyBorder="1" applyAlignment="1">
      <alignment horizontal="center" vertical="center"/>
    </xf>
    <xf numFmtId="176" fontId="9" fillId="0" borderId="2" xfId="2" applyNumberFormat="1" applyFont="1" applyBorder="1" applyAlignment="1">
      <alignment horizontal="center" vertical="center"/>
    </xf>
  </cellXfs>
  <cellStyles count="4">
    <cellStyle name="パーセント" xfId="2" builtinId="5"/>
    <cellStyle name="桁区切り" xfId="1" builtinId="6"/>
    <cellStyle name="桁区切り 2" xfId="3" xr:uid="{00000000-0005-0000-0000-000002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P113"/>
  <sheetViews>
    <sheetView tabSelected="1" view="pageBreakPreview" zoomScale="70" zoomScaleNormal="70" zoomScaleSheetLayoutView="70" workbookViewId="0">
      <selection activeCell="B1" sqref="B1:O1"/>
    </sheetView>
  </sheetViews>
  <sheetFormatPr defaultRowHeight="14.25" x14ac:dyDescent="0.15"/>
  <cols>
    <col min="1" max="1" width="1" customWidth="1"/>
    <col min="2" max="2" width="1.25" customWidth="1"/>
    <col min="3" max="3" width="17.25" customWidth="1"/>
    <col min="4" max="4" width="15.75" customWidth="1"/>
    <col min="5" max="14" width="12.375" customWidth="1"/>
    <col min="15" max="15" width="13.5" hidden="1" customWidth="1"/>
    <col min="16" max="16" width="1" customWidth="1"/>
    <col min="17" max="23" width="6.625" customWidth="1"/>
    <col min="24" max="24" width="3.75" customWidth="1"/>
  </cols>
  <sheetData>
    <row r="1" spans="1:16" ht="39.950000000000003" customHeight="1" x14ac:dyDescent="0.15">
      <c r="A1" s="74"/>
      <c r="B1" s="202" t="s">
        <v>165</v>
      </c>
      <c r="C1" s="202"/>
      <c r="D1" s="202"/>
      <c r="E1" s="202"/>
      <c r="F1" s="202"/>
      <c r="G1" s="202"/>
      <c r="H1" s="202"/>
      <c r="I1" s="202"/>
      <c r="J1" s="202"/>
      <c r="K1" s="202"/>
      <c r="L1" s="202"/>
      <c r="M1" s="202"/>
      <c r="N1" s="202"/>
      <c r="O1" s="202"/>
      <c r="P1" s="74"/>
    </row>
    <row r="2" spans="1:16" ht="39.950000000000003" customHeight="1" x14ac:dyDescent="0.15">
      <c r="A2" s="74"/>
      <c r="B2" s="75" t="s">
        <v>1</v>
      </c>
      <c r="C2" s="76"/>
      <c r="D2" s="76"/>
      <c r="E2" s="76"/>
      <c r="F2" s="76"/>
      <c r="G2" s="76"/>
      <c r="H2" s="76"/>
      <c r="I2" s="76"/>
      <c r="J2" s="76"/>
      <c r="K2" s="76"/>
      <c r="L2" s="76"/>
      <c r="M2" s="204"/>
      <c r="N2" s="205"/>
      <c r="O2" s="205"/>
      <c r="P2" s="74"/>
    </row>
    <row r="3" spans="1:16" ht="39.950000000000003" customHeight="1" x14ac:dyDescent="0.15">
      <c r="A3" s="74"/>
      <c r="B3" s="203" t="s">
        <v>138</v>
      </c>
      <c r="C3" s="203"/>
      <c r="D3" s="203"/>
      <c r="E3" s="203"/>
      <c r="F3" s="203"/>
      <c r="G3" s="203"/>
      <c r="H3" s="203"/>
      <c r="I3" s="203"/>
      <c r="J3" s="203"/>
      <c r="K3" s="203"/>
      <c r="L3" s="203"/>
      <c r="M3" s="203"/>
      <c r="N3" s="203"/>
      <c r="O3" s="203"/>
      <c r="P3" s="74"/>
    </row>
    <row r="4" spans="1:16" ht="39.950000000000003" customHeight="1" x14ac:dyDescent="0.15">
      <c r="A4" s="74"/>
      <c r="B4" s="77"/>
      <c r="C4" s="78" t="s">
        <v>72</v>
      </c>
      <c r="D4" s="79"/>
      <c r="E4" s="210"/>
      <c r="F4" s="210"/>
      <c r="G4" s="210"/>
      <c r="H4" s="210"/>
      <c r="I4" s="80"/>
      <c r="J4" s="80"/>
      <c r="K4" s="78" t="s">
        <v>74</v>
      </c>
      <c r="L4" s="78"/>
      <c r="M4" s="209"/>
      <c r="N4" s="209"/>
      <c r="O4" s="81"/>
      <c r="P4" s="74"/>
    </row>
    <row r="5" spans="1:16" ht="39.950000000000003" customHeight="1" x14ac:dyDescent="0.15">
      <c r="A5" s="74"/>
      <c r="B5" s="77"/>
      <c r="C5" s="82" t="s">
        <v>73</v>
      </c>
      <c r="D5" s="82"/>
      <c r="E5" s="211"/>
      <c r="F5" s="211"/>
      <c r="G5" s="211"/>
      <c r="H5" s="211"/>
      <c r="I5" s="80"/>
      <c r="J5" s="80"/>
      <c r="K5" s="83" t="s">
        <v>75</v>
      </c>
      <c r="L5" s="83"/>
      <c r="M5" s="211"/>
      <c r="N5" s="211"/>
      <c r="O5" s="84"/>
      <c r="P5" s="74"/>
    </row>
    <row r="6" spans="1:16" ht="39.950000000000003" customHeight="1" x14ac:dyDescent="0.2">
      <c r="A6" s="74"/>
      <c r="B6" s="77"/>
      <c r="C6" s="85"/>
      <c r="D6" s="80"/>
      <c r="E6" s="80"/>
      <c r="F6" s="80"/>
      <c r="G6" s="80"/>
      <c r="H6" s="80"/>
      <c r="I6" s="80"/>
      <c r="J6" s="80"/>
      <c r="K6" s="83" t="s">
        <v>137</v>
      </c>
      <c r="L6" s="83"/>
      <c r="M6" s="71"/>
      <c r="N6" s="47" t="s">
        <v>158</v>
      </c>
      <c r="O6" s="86"/>
      <c r="P6" s="74"/>
    </row>
    <row r="7" spans="1:16" ht="27.75" customHeight="1" x14ac:dyDescent="0.15">
      <c r="A7" s="74"/>
      <c r="B7" s="77"/>
      <c r="C7" s="87"/>
      <c r="D7" s="77"/>
      <c r="E7" s="77"/>
      <c r="F7" s="77"/>
      <c r="G7" s="77"/>
      <c r="H7" s="77"/>
      <c r="I7" s="77"/>
      <c r="J7" s="77"/>
      <c r="K7" s="87"/>
      <c r="L7" s="87"/>
      <c r="M7" s="87"/>
      <c r="N7" s="87"/>
      <c r="O7" s="87"/>
      <c r="P7" s="74"/>
    </row>
    <row r="8" spans="1:16" ht="39.75" customHeight="1" x14ac:dyDescent="0.15">
      <c r="A8" s="74"/>
      <c r="B8" s="76"/>
      <c r="C8" s="88" t="s">
        <v>132</v>
      </c>
      <c r="D8" s="76"/>
      <c r="E8" s="76"/>
      <c r="F8" s="76"/>
      <c r="G8" s="76"/>
      <c r="H8" s="76"/>
      <c r="I8" s="76"/>
      <c r="J8" s="208" t="s">
        <v>2</v>
      </c>
      <c r="K8" s="208"/>
      <c r="L8" s="76"/>
      <c r="M8" s="76"/>
      <c r="N8" s="76"/>
      <c r="O8" s="89"/>
      <c r="P8" s="74"/>
    </row>
    <row r="9" spans="1:16" ht="39.950000000000003" customHeight="1" x14ac:dyDescent="0.15">
      <c r="A9" s="74"/>
      <c r="B9" s="76"/>
      <c r="C9" s="76"/>
      <c r="D9" s="182" t="s">
        <v>3</v>
      </c>
      <c r="E9" s="73"/>
      <c r="F9" s="91" t="str">
        <f t="shared" ref="F9:K9" si="0">IFERROR(LEFT(E9,4)-1&amp;"年","")</f>
        <v/>
      </c>
      <c r="G9" s="91" t="str">
        <f t="shared" si="0"/>
        <v/>
      </c>
      <c r="H9" s="91" t="str">
        <f t="shared" si="0"/>
        <v/>
      </c>
      <c r="I9" s="91" t="str">
        <f t="shared" si="0"/>
        <v/>
      </c>
      <c r="J9" s="91" t="str">
        <f t="shared" si="0"/>
        <v/>
      </c>
      <c r="K9" s="91" t="str">
        <f t="shared" si="0"/>
        <v/>
      </c>
      <c r="L9" s="76"/>
      <c r="M9" s="76"/>
      <c r="N9" s="76"/>
      <c r="O9" s="76"/>
      <c r="P9" s="74"/>
    </row>
    <row r="10" spans="1:16" ht="39.950000000000003" customHeight="1" x14ac:dyDescent="0.15">
      <c r="A10" s="74"/>
      <c r="B10" s="76"/>
      <c r="C10" s="76"/>
      <c r="D10" s="183"/>
      <c r="E10" s="93" t="str">
        <f>IFERROR(DATEVALUE(E9&amp;"年1月1日"),"")</f>
        <v/>
      </c>
      <c r="F10" s="93" t="str">
        <f t="shared" ref="F10:K10" si="1">IFERROR(DATEVALUE(VALUE(LEFT(F9,4))&amp;"年1月1日"),"")</f>
        <v/>
      </c>
      <c r="G10" s="93" t="str">
        <f t="shared" si="1"/>
        <v/>
      </c>
      <c r="H10" s="93" t="str">
        <f t="shared" si="1"/>
        <v/>
      </c>
      <c r="I10" s="93" t="str">
        <f t="shared" si="1"/>
        <v/>
      </c>
      <c r="J10" s="93" t="str">
        <f t="shared" si="1"/>
        <v/>
      </c>
      <c r="K10" s="93" t="str">
        <f t="shared" si="1"/>
        <v/>
      </c>
      <c r="L10" s="74"/>
      <c r="M10" s="74"/>
      <c r="N10" s="74"/>
      <c r="O10" s="74"/>
      <c r="P10" s="74"/>
    </row>
    <row r="11" spans="1:16" ht="39.950000000000003" customHeight="1" x14ac:dyDescent="0.15">
      <c r="A11" s="74"/>
      <c r="B11" s="76"/>
      <c r="C11" s="76"/>
      <c r="D11" s="94" t="s">
        <v>11</v>
      </c>
      <c r="E11" s="72"/>
      <c r="F11" s="72"/>
      <c r="G11" s="72"/>
      <c r="H11" s="72"/>
      <c r="I11" s="72"/>
      <c r="J11" s="72"/>
      <c r="K11" s="72"/>
      <c r="L11" s="76"/>
      <c r="M11" s="76"/>
      <c r="N11" s="76"/>
      <c r="O11" s="76"/>
      <c r="P11" s="74"/>
    </row>
    <row r="12" spans="1:16" ht="51" customHeight="1" x14ac:dyDescent="0.15">
      <c r="A12" s="74"/>
      <c r="B12" s="76"/>
      <c r="C12" s="76"/>
      <c r="D12" s="193" t="s">
        <v>176</v>
      </c>
      <c r="E12" s="193"/>
      <c r="F12" s="193"/>
      <c r="G12" s="193"/>
      <c r="H12" s="193"/>
      <c r="I12" s="193"/>
      <c r="J12" s="193"/>
      <c r="K12" s="193"/>
      <c r="L12" s="193"/>
      <c r="M12" s="76"/>
      <c r="N12" s="76"/>
      <c r="O12" s="76"/>
      <c r="P12" s="74"/>
    </row>
    <row r="13" spans="1:16" ht="67.5" customHeight="1" x14ac:dyDescent="0.15">
      <c r="A13" s="74"/>
      <c r="B13" s="76"/>
      <c r="C13" s="74"/>
      <c r="D13" s="201" t="s">
        <v>177</v>
      </c>
      <c r="E13" s="201"/>
      <c r="F13" s="201"/>
      <c r="G13" s="201"/>
      <c r="H13" s="201"/>
      <c r="I13" s="201"/>
      <c r="J13" s="201"/>
      <c r="K13" s="201"/>
      <c r="L13" s="201"/>
      <c r="M13" s="201"/>
      <c r="N13" s="201"/>
      <c r="O13" s="76"/>
      <c r="P13" s="74"/>
    </row>
    <row r="14" spans="1:16" ht="38.25" customHeight="1" x14ac:dyDescent="0.15">
      <c r="A14" s="74"/>
      <c r="B14" s="76"/>
      <c r="C14" s="95" t="s">
        <v>152</v>
      </c>
      <c r="D14" s="96"/>
      <c r="E14" s="97"/>
      <c r="F14" s="194"/>
      <c r="G14" s="195"/>
      <c r="H14" s="195"/>
      <c r="I14" s="195"/>
      <c r="J14" s="195"/>
      <c r="K14" s="195"/>
      <c r="L14" s="195"/>
      <c r="M14" s="195"/>
      <c r="N14" s="196"/>
      <c r="O14" s="76"/>
      <c r="P14" s="74"/>
    </row>
    <row r="15" spans="1:16" ht="51.75" customHeight="1" x14ac:dyDescent="0.15">
      <c r="A15" s="74"/>
      <c r="B15" s="76"/>
      <c r="C15" s="98" t="s">
        <v>157</v>
      </c>
      <c r="D15" s="190"/>
      <c r="E15" s="191"/>
      <c r="F15" s="192"/>
      <c r="G15" s="99" t="s">
        <v>156</v>
      </c>
      <c r="H15" s="100"/>
      <c r="I15" s="100"/>
      <c r="J15" s="101"/>
      <c r="K15" s="102"/>
      <c r="L15" s="76"/>
      <c r="M15" s="76"/>
      <c r="N15" s="76"/>
      <c r="O15" s="76"/>
      <c r="P15" s="74"/>
    </row>
    <row r="16" spans="1:16" ht="16.5" customHeight="1" x14ac:dyDescent="0.15">
      <c r="A16" s="74"/>
      <c r="B16" s="76"/>
      <c r="C16" s="76"/>
      <c r="D16" s="103"/>
      <c r="E16" s="100"/>
      <c r="F16" s="100"/>
      <c r="G16" s="100"/>
      <c r="H16" s="100"/>
      <c r="I16" s="100"/>
      <c r="J16" s="104"/>
      <c r="K16" s="105"/>
      <c r="L16" s="76"/>
      <c r="M16" s="76"/>
      <c r="N16" s="76"/>
      <c r="O16" s="76"/>
      <c r="P16" s="74"/>
    </row>
    <row r="17" spans="1:16" ht="39.950000000000003" customHeight="1" x14ac:dyDescent="0.15">
      <c r="A17" s="74"/>
      <c r="B17" s="76"/>
      <c r="C17" s="88" t="s">
        <v>49</v>
      </c>
      <c r="D17" s="100"/>
      <c r="E17" s="100"/>
      <c r="F17" s="100"/>
      <c r="G17" s="100"/>
      <c r="H17" s="100"/>
      <c r="I17" s="100"/>
      <c r="J17" s="100"/>
      <c r="K17" s="100"/>
      <c r="L17" s="76"/>
      <c r="M17" s="197" t="s">
        <v>2</v>
      </c>
      <c r="N17" s="197"/>
      <c r="O17" s="76"/>
      <c r="P17" s="74"/>
    </row>
    <row r="18" spans="1:16" ht="39.950000000000003" customHeight="1" x14ac:dyDescent="0.15">
      <c r="A18" s="74"/>
      <c r="B18" s="76"/>
      <c r="C18" s="207" t="s">
        <v>39</v>
      </c>
      <c r="D18" s="207"/>
      <c r="E18" s="106" t="str">
        <f>E10</f>
        <v/>
      </c>
      <c r="F18" s="106" t="str">
        <f t="shared" ref="F18:K18" si="2">F10</f>
        <v/>
      </c>
      <c r="G18" s="107" t="str">
        <f>G10</f>
        <v/>
      </c>
      <c r="H18" s="107" t="str">
        <f t="shared" si="2"/>
        <v/>
      </c>
      <c r="I18" s="107" t="str">
        <f t="shared" si="2"/>
        <v/>
      </c>
      <c r="J18" s="107" t="str">
        <f t="shared" si="2"/>
        <v/>
      </c>
      <c r="K18" s="107" t="str">
        <f t="shared" si="2"/>
        <v/>
      </c>
      <c r="L18" s="108" t="s">
        <v>40</v>
      </c>
      <c r="M18" s="94" t="s">
        <v>37</v>
      </c>
      <c r="N18" s="109" t="s">
        <v>133</v>
      </c>
      <c r="O18" s="76"/>
      <c r="P18" s="74"/>
    </row>
    <row r="19" spans="1:16" ht="39.950000000000003" customHeight="1" x14ac:dyDescent="0.15">
      <c r="A19" s="74"/>
      <c r="B19" s="76"/>
      <c r="C19" s="183" t="s">
        <v>14</v>
      </c>
      <c r="D19" s="103" t="s">
        <v>64</v>
      </c>
      <c r="E19" s="110" t="str">
        <f>IFERROR(RANK(E$11,$E$11:$K$11)+(COUNTIF($E$11:E$11,E$11)-1),"-")</f>
        <v>-</v>
      </c>
      <c r="F19" s="110" t="str">
        <f>IFERROR(RANK(F$11,$E$11:$K$11)+(COUNTIF($E$11:F$11,F$11)-1),"-")</f>
        <v>-</v>
      </c>
      <c r="G19" s="110" t="str">
        <f>IFERROR(RANK(G$11,$E$11:$K$11)+(COUNTIF($E$11:G$11,G$11)-1),"-")</f>
        <v>-</v>
      </c>
      <c r="H19" s="110" t="str">
        <f>IFERROR(RANK(H$11,$E$11:$K$11)+(COUNTIF($E$11:H$11,H$11)-1),"-")</f>
        <v>-</v>
      </c>
      <c r="I19" s="110" t="str">
        <f>IFERROR(RANK(I$11,$E$11:$K$11)+(COUNTIF($E$11:I$11,I$11)-1),"-")</f>
        <v>-</v>
      </c>
      <c r="J19" s="110" t="str">
        <f>IFERROR(RANK(J$11,$E$11:$K$11)+(COUNTIF($E$11:J$11,J$11)-1),"-")</f>
        <v>-</v>
      </c>
      <c r="K19" s="110" t="str">
        <f>IFERROR(RANK(K$11,$E$11:$K$11)+(COUNTIF($E$11:K$11,K$11)-1),"-")</f>
        <v>-</v>
      </c>
      <c r="L19" s="111"/>
      <c r="M19" s="111"/>
      <c r="N19" s="111"/>
      <c r="O19" s="76"/>
      <c r="P19" s="74"/>
    </row>
    <row r="20" spans="1:16" ht="39.950000000000003" customHeight="1" x14ac:dyDescent="0.15">
      <c r="A20" s="74"/>
      <c r="B20" s="76"/>
      <c r="C20" s="206"/>
      <c r="D20" s="94" t="s">
        <v>63</v>
      </c>
      <c r="E20" s="112" t="str">
        <f>IF(AND(E19&gt;1,E19&lt;7),E11,"-")</f>
        <v>-</v>
      </c>
      <c r="F20" s="112" t="str">
        <f>IF(AND(F19&gt;1,F19&lt;7),F11,"-")</f>
        <v>-</v>
      </c>
      <c r="G20" s="112" t="str">
        <f t="shared" ref="G20:I20" si="3">IF(AND(G19&gt;1,G19&lt;7),G11,"-")</f>
        <v>-</v>
      </c>
      <c r="H20" s="112" t="str">
        <f t="shared" si="3"/>
        <v>-</v>
      </c>
      <c r="I20" s="112" t="str">
        <f t="shared" si="3"/>
        <v>-</v>
      </c>
      <c r="J20" s="112" t="str">
        <f>IF(AND(J19&gt;1,J19&lt;7),J11,"-")</f>
        <v>-</v>
      </c>
      <c r="K20" s="112" t="str">
        <f>IF(AND(K19&gt;1,K19&lt;7),K11,"-")</f>
        <v>-</v>
      </c>
      <c r="L20" s="113" t="str">
        <f>IF(COUNT(E11:K11)=7,ROUNDUP(AVERAGE(E20:K20),0),"-")</f>
        <v>-</v>
      </c>
      <c r="M20" s="114" t="str">
        <f>IFERROR(IF(L20/MAX(ISBLANK(M6),M6)&lt;=50000,IF($D$15="5%(50kl以下は4%)",4%,IF($D$15="3%(50kl以下は2%)",2%,0)),IF($D$15="5%(50kl以下は4%)",5%,IF($D$15="3%(50kl以下は2%)",3%,0))),"-")</f>
        <v>-</v>
      </c>
      <c r="N20" s="115" t="str">
        <f>IFERROR(ROUNDUP(L20*M20,0),"-")</f>
        <v>-</v>
      </c>
      <c r="O20" s="76"/>
      <c r="P20" s="74"/>
    </row>
    <row r="21" spans="1:16" ht="39.950000000000003" customHeight="1" x14ac:dyDescent="0.15">
      <c r="A21" s="74"/>
      <c r="B21" s="76"/>
      <c r="C21" s="206" t="s">
        <v>16</v>
      </c>
      <c r="D21" s="103" t="s">
        <v>64</v>
      </c>
      <c r="E21" s="110" t="str">
        <f>IFERROR(RANK(E$11,$E$11:$I$11)+(COUNTIF($E$11:E$11,E$11)-1),"-")</f>
        <v>-</v>
      </c>
      <c r="F21" s="110" t="str">
        <f>IFERROR(RANK(F$11,$E$11:$I$11)+(COUNTIF($E$11:F$11,F$11)-1),"-")</f>
        <v>-</v>
      </c>
      <c r="G21" s="110" t="str">
        <f>IFERROR(RANK(G$11,$E$11:$I$11)+(COUNTIF($E$11:G$11,G$11)-1),"-")</f>
        <v>-</v>
      </c>
      <c r="H21" s="110" t="str">
        <f>IFERROR(RANK(H$11,$E$11:$I$11)+(COUNTIF($E$11:H$11,H$11)-1),"-")</f>
        <v>-</v>
      </c>
      <c r="I21" s="110" t="str">
        <f>IFERROR(RANK(I$11,$E$11:$I$11)+(COUNTIF($E$11:I$11,I$11)-1),"-")</f>
        <v>-</v>
      </c>
      <c r="J21" s="111"/>
      <c r="K21" s="111"/>
      <c r="L21" s="111"/>
      <c r="M21" s="111"/>
      <c r="N21" s="111"/>
      <c r="O21" s="76"/>
      <c r="P21" s="74"/>
    </row>
    <row r="22" spans="1:16" ht="39.950000000000003" customHeight="1" x14ac:dyDescent="0.15">
      <c r="A22" s="74"/>
      <c r="B22" s="76"/>
      <c r="C22" s="206"/>
      <c r="D22" s="94" t="s">
        <v>63</v>
      </c>
      <c r="E22" s="112" t="str">
        <f>IF(AND(E21&gt;1,E21&lt;5),E11,"-")</f>
        <v>-</v>
      </c>
      <c r="F22" s="112" t="str">
        <f>IF(AND(F21&gt;1,F21&lt;5),F11,"-")</f>
        <v>-</v>
      </c>
      <c r="G22" s="112" t="str">
        <f>IF(AND(G21&gt;1,G21&lt;5),G11,"-")</f>
        <v>-</v>
      </c>
      <c r="H22" s="112" t="str">
        <f>IF(AND(H21&gt;1,H21&lt;5),H11,"-")</f>
        <v>-</v>
      </c>
      <c r="I22" s="112" t="str">
        <f>IF(AND(I21&gt;1,I21&lt;5),I11,"-")</f>
        <v>-</v>
      </c>
      <c r="J22" s="111"/>
      <c r="K22" s="111"/>
      <c r="L22" s="113" t="str">
        <f>IF(COUNT(E11:I11)=5,ROUNDUP(AVERAGE(E22:I22),0),"-")</f>
        <v>-</v>
      </c>
      <c r="M22" s="114" t="str">
        <f>IFERROR(IF(L22/MAX(ISBLANK(M6),M6)&lt;=50000,IF($D$15="5%(50kl以下は4%)",4%,IF($D$15="3%(50kl以下は2%)",2%,0)),IF($D$15="5%(50kl以下は4%)",5%,IF($D$15="3%(50kl以下は2%)",3%,0))),"-")</f>
        <v>-</v>
      </c>
      <c r="N22" s="115" t="str">
        <f>IFERROR(ROUNDUP(L22*M22,0),"-")</f>
        <v>-</v>
      </c>
      <c r="O22" s="76"/>
      <c r="P22" s="74"/>
    </row>
    <row r="23" spans="1:16" ht="39.950000000000003" customHeight="1" x14ac:dyDescent="0.15">
      <c r="A23" s="74"/>
      <c r="B23" s="76"/>
      <c r="C23" s="206" t="s">
        <v>18</v>
      </c>
      <c r="D23" s="206"/>
      <c r="E23" s="110" t="str">
        <f>IF(E11&lt;&gt;"",E11,"-")</f>
        <v>-</v>
      </c>
      <c r="F23" s="110" t="str">
        <f>IF(F11&lt;&gt;"",F11,"-")</f>
        <v>-</v>
      </c>
      <c r="G23" s="110" t="str">
        <f>IF(G11&lt;&gt;"",G11,"-")</f>
        <v>-</v>
      </c>
      <c r="H23" s="110" t="str">
        <f>IF(H11&lt;&gt;"",H11,"-")</f>
        <v>-</v>
      </c>
      <c r="I23" s="110" t="str">
        <f>IF(I11&lt;&gt;"",I11,"-")</f>
        <v>-</v>
      </c>
      <c r="J23" s="111"/>
      <c r="K23" s="111"/>
      <c r="L23" s="113" t="str">
        <f>IF(COUNT(E23:I23)=5,ROUNDUP(AVERAGE(E11:I11),0),"-")</f>
        <v>-</v>
      </c>
      <c r="M23" s="114" t="str">
        <f>IFERROR(IF(L23/MAX(ISBLANK(M6),M6)&lt;=50000,IF($D$15="5%(50kl以下は4%)",4%,IF($D$15="3%(50kl以下は2%)",2%,0)),IF($D$15="5%(50kl以下は4%)",5%,IF($D$15="3%(50kl以下は2%)",3%,0))),"-")</f>
        <v>-</v>
      </c>
      <c r="N23" s="115" t="str">
        <f>IFERROR(ROUNDUP(L23*M23,0),"-")</f>
        <v>-</v>
      </c>
      <c r="O23" s="76"/>
      <c r="P23" s="74"/>
    </row>
    <row r="24" spans="1:16" ht="39.950000000000003" customHeight="1" x14ac:dyDescent="0.15">
      <c r="A24" s="74"/>
      <c r="B24" s="76"/>
      <c r="C24" s="206" t="s">
        <v>19</v>
      </c>
      <c r="D24" s="206"/>
      <c r="E24" s="110" t="str">
        <f>IF(E11&lt;&gt;"",E11,"-")</f>
        <v>-</v>
      </c>
      <c r="F24" s="110" t="str">
        <f t="shared" ref="F24:G24" si="4">IF(F11&lt;&gt;"",F11,"-")</f>
        <v>-</v>
      </c>
      <c r="G24" s="110" t="str">
        <f t="shared" si="4"/>
        <v>-</v>
      </c>
      <c r="H24" s="111"/>
      <c r="I24" s="111"/>
      <c r="J24" s="111"/>
      <c r="K24" s="111"/>
      <c r="L24" s="113" t="str">
        <f>IF(COUNT(E24:G24)=3,ROUNDUP(AVERAGE(E11:G11),0),"-")</f>
        <v>-</v>
      </c>
      <c r="M24" s="114" t="str">
        <f>IFERROR(IF(L24/MAX(ISBLANK(M6),M6)&lt;=50000,IF($D$15="5%(50kl以下は4%)",4%,IF($D$15="3%(50kl以下は2%)",2%,0)),IF($D$15="5%(50kl以下は4%)",5%,IF($D$15="3%(50kl以下は2%)",3%,0))),"-")</f>
        <v>-</v>
      </c>
      <c r="N24" s="115" t="str">
        <f>IFERROR(ROUNDUP(L24*M24,0),"-")</f>
        <v>-</v>
      </c>
      <c r="O24" s="76"/>
      <c r="P24" s="74"/>
    </row>
    <row r="25" spans="1:16" ht="29.25" customHeight="1" x14ac:dyDescent="0.15">
      <c r="A25" s="74"/>
      <c r="B25" s="76"/>
      <c r="C25" s="103"/>
      <c r="D25" s="116" t="s">
        <v>134</v>
      </c>
      <c r="E25" s="117"/>
      <c r="F25" s="117"/>
      <c r="G25" s="117"/>
      <c r="H25" s="117"/>
      <c r="I25" s="118"/>
      <c r="J25" s="118"/>
      <c r="K25" s="118"/>
      <c r="L25" s="119"/>
      <c r="M25" s="120"/>
      <c r="N25" s="121"/>
      <c r="O25" s="76"/>
      <c r="P25" s="74"/>
    </row>
    <row r="26" spans="1:16" ht="29.25" customHeight="1" x14ac:dyDescent="0.15">
      <c r="A26" s="74"/>
      <c r="B26" s="76"/>
      <c r="C26" s="103"/>
      <c r="D26" s="76"/>
      <c r="E26" s="122"/>
      <c r="F26" s="74"/>
      <c r="G26" s="74"/>
      <c r="H26" s="74"/>
      <c r="I26" s="74"/>
      <c r="J26" s="74"/>
      <c r="K26" s="74"/>
      <c r="L26" s="74"/>
      <c r="M26" s="74"/>
      <c r="N26" s="76"/>
      <c r="O26" s="76"/>
      <c r="P26" s="74"/>
    </row>
    <row r="27" spans="1:16" ht="39.950000000000003" customHeight="1" x14ac:dyDescent="0.15">
      <c r="A27" s="74"/>
      <c r="B27" s="123"/>
      <c r="C27" s="200" t="s">
        <v>181</v>
      </c>
      <c r="D27" s="200"/>
      <c r="E27" s="200"/>
      <c r="F27" s="200"/>
      <c r="G27" s="200"/>
      <c r="H27" s="200"/>
      <c r="I27" s="200"/>
      <c r="J27" s="200"/>
      <c r="K27" s="200"/>
      <c r="L27" s="200"/>
      <c r="M27" s="200"/>
      <c r="N27" s="200"/>
      <c r="O27" s="200"/>
      <c r="P27" s="74"/>
    </row>
    <row r="28" spans="1:16" ht="21.75" customHeight="1" x14ac:dyDescent="0.15">
      <c r="A28" s="74"/>
      <c r="B28" s="123"/>
      <c r="C28" s="123"/>
      <c r="D28" s="76"/>
      <c r="E28" s="76"/>
      <c r="F28" s="76"/>
      <c r="G28" s="76"/>
      <c r="H28" s="76"/>
      <c r="I28" s="76"/>
      <c r="J28" s="76"/>
      <c r="K28" s="76"/>
      <c r="L28" s="76"/>
      <c r="M28" s="197" t="s">
        <v>2</v>
      </c>
      <c r="N28" s="197"/>
      <c r="O28" s="197"/>
      <c r="P28" s="74"/>
    </row>
    <row r="29" spans="1:16" ht="39.950000000000003" customHeight="1" x14ac:dyDescent="0.15">
      <c r="A29" s="74"/>
      <c r="B29" s="76"/>
      <c r="C29" s="184" t="s">
        <v>3</v>
      </c>
      <c r="D29" s="185"/>
      <c r="E29" s="124" t="str">
        <f>IF(E9="","",E9+1)</f>
        <v/>
      </c>
      <c r="F29" s="124" t="str">
        <f>IFERROR(E29+1,"")</f>
        <v/>
      </c>
      <c r="G29" s="124" t="str">
        <f>IFERROR(F29+1,"")</f>
        <v/>
      </c>
      <c r="H29" s="124" t="str">
        <f t="shared" ref="H29:N29" si="5">IFERROR(G29+1,"")</f>
        <v/>
      </c>
      <c r="I29" s="124" t="str">
        <f t="shared" si="5"/>
        <v/>
      </c>
      <c r="J29" s="124" t="str">
        <f t="shared" si="5"/>
        <v/>
      </c>
      <c r="K29" s="124" t="str">
        <f t="shared" si="5"/>
        <v/>
      </c>
      <c r="L29" s="124" t="str">
        <f t="shared" si="5"/>
        <v/>
      </c>
      <c r="M29" s="124" t="str">
        <f t="shared" si="5"/>
        <v/>
      </c>
      <c r="N29" s="124" t="str">
        <f t="shared" si="5"/>
        <v/>
      </c>
      <c r="O29" s="182" t="s">
        <v>71</v>
      </c>
      <c r="P29" s="74"/>
    </row>
    <row r="30" spans="1:16" ht="39.950000000000003" customHeight="1" x14ac:dyDescent="0.15">
      <c r="A30" s="74"/>
      <c r="B30" s="76"/>
      <c r="C30" s="186"/>
      <c r="D30" s="187"/>
      <c r="E30" s="93" t="str">
        <f>IFERROR(DATEVALUE(E29&amp;"年1月1日"),"")</f>
        <v/>
      </c>
      <c r="F30" s="93" t="str">
        <f t="shared" ref="F30:N30" si="6">IFERROR(DATEVALUE(F29&amp;"年1月1日"),"")</f>
        <v/>
      </c>
      <c r="G30" s="93" t="str">
        <f t="shared" si="6"/>
        <v/>
      </c>
      <c r="H30" s="93" t="str">
        <f t="shared" si="6"/>
        <v/>
      </c>
      <c r="I30" s="93" t="str">
        <f t="shared" si="6"/>
        <v/>
      </c>
      <c r="J30" s="93" t="str">
        <f t="shared" si="6"/>
        <v/>
      </c>
      <c r="K30" s="93" t="str">
        <f t="shared" si="6"/>
        <v/>
      </c>
      <c r="L30" s="93" t="str">
        <f t="shared" si="6"/>
        <v/>
      </c>
      <c r="M30" s="93" t="str">
        <f t="shared" si="6"/>
        <v/>
      </c>
      <c r="N30" s="93" t="str">
        <f t="shared" si="6"/>
        <v/>
      </c>
      <c r="O30" s="198"/>
      <c r="P30" s="74"/>
    </row>
    <row r="31" spans="1:16" ht="39.950000000000003" customHeight="1" thickBot="1" x14ac:dyDescent="0.2">
      <c r="A31" s="74"/>
      <c r="B31" s="76"/>
      <c r="C31" s="188" t="s">
        <v>65</v>
      </c>
      <c r="D31" s="189"/>
      <c r="E31" s="90">
        <v>1</v>
      </c>
      <c r="F31" s="90">
        <v>2</v>
      </c>
      <c r="G31" s="90">
        <v>3</v>
      </c>
      <c r="H31" s="90">
        <v>4</v>
      </c>
      <c r="I31" s="90">
        <v>5</v>
      </c>
      <c r="J31" s="90">
        <v>6</v>
      </c>
      <c r="K31" s="90">
        <v>7</v>
      </c>
      <c r="L31" s="90">
        <v>8</v>
      </c>
      <c r="M31" s="90">
        <v>9</v>
      </c>
      <c r="N31" s="90">
        <v>10</v>
      </c>
      <c r="O31" s="199"/>
      <c r="P31" s="74"/>
    </row>
    <row r="32" spans="1:16" ht="39.950000000000003" customHeight="1" thickTop="1" x14ac:dyDescent="0.15">
      <c r="A32" s="74"/>
      <c r="B32" s="76"/>
      <c r="C32" s="174" t="s">
        <v>14</v>
      </c>
      <c r="D32" s="125" t="s">
        <v>66</v>
      </c>
      <c r="E32" s="126" t="str">
        <f>IFERROR($L$20-ROUNDUP(($L$20*$M$20)*E$31/10,0),"-")</f>
        <v>-</v>
      </c>
      <c r="F32" s="126" t="str">
        <f t="shared" ref="F32:M32" si="7">IFERROR($L$20-ROUNDUP(($L$20*$M$20)*F$31/10,0),"-")</f>
        <v>-</v>
      </c>
      <c r="G32" s="126" t="str">
        <f t="shared" si="7"/>
        <v>-</v>
      </c>
      <c r="H32" s="126" t="str">
        <f t="shared" si="7"/>
        <v>-</v>
      </c>
      <c r="I32" s="126" t="str">
        <f t="shared" si="7"/>
        <v>-</v>
      </c>
      <c r="J32" s="126" t="str">
        <f t="shared" si="7"/>
        <v>-</v>
      </c>
      <c r="K32" s="126" t="str">
        <f t="shared" si="7"/>
        <v>-</v>
      </c>
      <c r="L32" s="126" t="str">
        <f t="shared" si="7"/>
        <v>-</v>
      </c>
      <c r="M32" s="126" t="str">
        <f t="shared" si="7"/>
        <v>-</v>
      </c>
      <c r="N32" s="126" t="str">
        <f>IFERROR($L$20-ROUNDUP(($L$20*$M$20)*N$31/10,0),"-")</f>
        <v>-</v>
      </c>
      <c r="O32" s="127">
        <f>SUM(E32:N32)</f>
        <v>0</v>
      </c>
      <c r="P32" s="128"/>
    </row>
    <row r="33" spans="1:16" ht="39.950000000000003" customHeight="1" thickBot="1" x14ac:dyDescent="0.2">
      <c r="A33" s="74"/>
      <c r="B33" s="76"/>
      <c r="C33" s="175"/>
      <c r="D33" s="129" t="s">
        <v>37</v>
      </c>
      <c r="E33" s="130" t="str">
        <f>IFERROR($M$20*E$31/10,"")</f>
        <v/>
      </c>
      <c r="F33" s="130" t="str">
        <f t="shared" ref="F33:N33" si="8">IFERROR($M$20*F$31/10,"")</f>
        <v/>
      </c>
      <c r="G33" s="130" t="str">
        <f t="shared" si="8"/>
        <v/>
      </c>
      <c r="H33" s="130" t="str">
        <f t="shared" si="8"/>
        <v/>
      </c>
      <c r="I33" s="130" t="str">
        <f t="shared" si="8"/>
        <v/>
      </c>
      <c r="J33" s="130" t="str">
        <f t="shared" si="8"/>
        <v/>
      </c>
      <c r="K33" s="130" t="str">
        <f t="shared" si="8"/>
        <v/>
      </c>
      <c r="L33" s="130" t="str">
        <f t="shared" si="8"/>
        <v/>
      </c>
      <c r="M33" s="130" t="str">
        <f t="shared" si="8"/>
        <v/>
      </c>
      <c r="N33" s="130" t="str">
        <f t="shared" si="8"/>
        <v/>
      </c>
      <c r="O33" s="131" t="str">
        <f>N33</f>
        <v/>
      </c>
      <c r="P33" s="128"/>
    </row>
    <row r="34" spans="1:16" ht="39.950000000000003" customHeight="1" thickTop="1" x14ac:dyDescent="0.15">
      <c r="A34" s="74"/>
      <c r="B34" s="76"/>
      <c r="C34" s="176" t="s">
        <v>16</v>
      </c>
      <c r="D34" s="92" t="s">
        <v>66</v>
      </c>
      <c r="E34" s="132" t="str">
        <f>IFERROR($L$22-ROUNDUP(($L$22*$M$22)*E$31/10,0),"-")</f>
        <v>-</v>
      </c>
      <c r="F34" s="132" t="str">
        <f t="shared" ref="F34:N34" si="9">IFERROR($L$22-ROUNDUP(($L$22*$M$22)*F$31/10,0),"-")</f>
        <v>-</v>
      </c>
      <c r="G34" s="132" t="str">
        <f t="shared" si="9"/>
        <v>-</v>
      </c>
      <c r="H34" s="132" t="str">
        <f t="shared" si="9"/>
        <v>-</v>
      </c>
      <c r="I34" s="132" t="str">
        <f t="shared" si="9"/>
        <v>-</v>
      </c>
      <c r="J34" s="132" t="str">
        <f t="shared" si="9"/>
        <v>-</v>
      </c>
      <c r="K34" s="132" t="str">
        <f t="shared" si="9"/>
        <v>-</v>
      </c>
      <c r="L34" s="132" t="str">
        <f t="shared" si="9"/>
        <v>-</v>
      </c>
      <c r="M34" s="132" t="str">
        <f t="shared" si="9"/>
        <v>-</v>
      </c>
      <c r="N34" s="132" t="str">
        <f t="shared" si="9"/>
        <v>-</v>
      </c>
      <c r="O34" s="127">
        <f>SUM(E34:N34)</f>
        <v>0</v>
      </c>
      <c r="P34" s="128"/>
    </row>
    <row r="35" spans="1:16" ht="39.950000000000003" customHeight="1" thickBot="1" x14ac:dyDescent="0.2">
      <c r="A35" s="74"/>
      <c r="B35" s="76"/>
      <c r="C35" s="177"/>
      <c r="D35" s="90" t="s">
        <v>37</v>
      </c>
      <c r="E35" s="133" t="str">
        <f>IFERROR($M$22*E$31/10,"")</f>
        <v/>
      </c>
      <c r="F35" s="133" t="str">
        <f>IFERROR($M$22*F$31/10,"")</f>
        <v/>
      </c>
      <c r="G35" s="133" t="str">
        <f>IFERROR($M$22*G$31/10,"")</f>
        <v/>
      </c>
      <c r="H35" s="133" t="str">
        <f t="shared" ref="H35:N35" si="10">IFERROR($M$22*H$31/10,"")</f>
        <v/>
      </c>
      <c r="I35" s="133" t="str">
        <f t="shared" si="10"/>
        <v/>
      </c>
      <c r="J35" s="133" t="str">
        <f t="shared" si="10"/>
        <v/>
      </c>
      <c r="K35" s="133" t="str">
        <f t="shared" si="10"/>
        <v/>
      </c>
      <c r="L35" s="133" t="str">
        <f t="shared" si="10"/>
        <v/>
      </c>
      <c r="M35" s="133" t="str">
        <f t="shared" si="10"/>
        <v/>
      </c>
      <c r="N35" s="133" t="str">
        <f t="shared" si="10"/>
        <v/>
      </c>
      <c r="O35" s="131" t="str">
        <f>N35</f>
        <v/>
      </c>
      <c r="P35" s="128"/>
    </row>
    <row r="36" spans="1:16" ht="39.950000000000003" customHeight="1" thickTop="1" x14ac:dyDescent="0.15">
      <c r="A36" s="74"/>
      <c r="B36" s="76"/>
      <c r="C36" s="178" t="s">
        <v>18</v>
      </c>
      <c r="D36" s="125" t="s">
        <v>66</v>
      </c>
      <c r="E36" s="126" t="str">
        <f>IFERROR($L$23-ROUNDUP(($L$23*$M$23)*E$31/10,0),"-")</f>
        <v>-</v>
      </c>
      <c r="F36" s="126" t="str">
        <f t="shared" ref="F36:O36" si="11">IFERROR($L$23-ROUNDUP(($L$23*$M$23)*F$31/10,0),"-")</f>
        <v>-</v>
      </c>
      <c r="G36" s="126" t="str">
        <f t="shared" si="11"/>
        <v>-</v>
      </c>
      <c r="H36" s="126" t="str">
        <f t="shared" si="11"/>
        <v>-</v>
      </c>
      <c r="I36" s="126" t="str">
        <f t="shared" si="11"/>
        <v>-</v>
      </c>
      <c r="J36" s="126" t="str">
        <f t="shared" si="11"/>
        <v>-</v>
      </c>
      <c r="K36" s="126" t="str">
        <f t="shared" si="11"/>
        <v>-</v>
      </c>
      <c r="L36" s="126" t="str">
        <f t="shared" si="11"/>
        <v>-</v>
      </c>
      <c r="M36" s="126" t="str">
        <f t="shared" si="11"/>
        <v>-</v>
      </c>
      <c r="N36" s="126" t="str">
        <f t="shared" si="11"/>
        <v>-</v>
      </c>
      <c r="O36" s="126" t="str">
        <f t="shared" si="11"/>
        <v>-</v>
      </c>
      <c r="P36" s="128"/>
    </row>
    <row r="37" spans="1:16" ht="39.950000000000003" customHeight="1" thickBot="1" x14ac:dyDescent="0.2">
      <c r="A37" s="74"/>
      <c r="B37" s="76"/>
      <c r="C37" s="179"/>
      <c r="D37" s="129" t="s">
        <v>37</v>
      </c>
      <c r="E37" s="130" t="str">
        <f>IFERROR($M$23*E$31/10,"")</f>
        <v/>
      </c>
      <c r="F37" s="130" t="str">
        <f t="shared" ref="F37:N37" si="12">IFERROR($M$23*F$31/10,"")</f>
        <v/>
      </c>
      <c r="G37" s="130" t="str">
        <f t="shared" si="12"/>
        <v/>
      </c>
      <c r="H37" s="130" t="str">
        <f t="shared" si="12"/>
        <v/>
      </c>
      <c r="I37" s="130" t="str">
        <f t="shared" si="12"/>
        <v/>
      </c>
      <c r="J37" s="130" t="str">
        <f t="shared" si="12"/>
        <v/>
      </c>
      <c r="K37" s="130" t="str">
        <f t="shared" si="12"/>
        <v/>
      </c>
      <c r="L37" s="130" t="str">
        <f t="shared" si="12"/>
        <v/>
      </c>
      <c r="M37" s="130" t="str">
        <f t="shared" si="12"/>
        <v/>
      </c>
      <c r="N37" s="130" t="str">
        <f t="shared" si="12"/>
        <v/>
      </c>
      <c r="O37" s="131" t="str">
        <f>N37</f>
        <v/>
      </c>
      <c r="P37" s="128"/>
    </row>
    <row r="38" spans="1:16" ht="39.950000000000003" customHeight="1" thickTop="1" x14ac:dyDescent="0.15">
      <c r="A38" s="74"/>
      <c r="B38" s="76"/>
      <c r="C38" s="180" t="s">
        <v>19</v>
      </c>
      <c r="D38" s="92" t="s">
        <v>66</v>
      </c>
      <c r="E38" s="132" t="str">
        <f>IFERROR($L$24-ROUNDUP(($L$24*$M$24)*E$31/10,0),"-")</f>
        <v>-</v>
      </c>
      <c r="F38" s="132" t="str">
        <f t="shared" ref="F38:N38" si="13">IFERROR($L$24-ROUNDUP(($L$24*$M$24)*F$31/10,0),"-")</f>
        <v>-</v>
      </c>
      <c r="G38" s="132" t="str">
        <f t="shared" si="13"/>
        <v>-</v>
      </c>
      <c r="H38" s="132" t="str">
        <f t="shared" si="13"/>
        <v>-</v>
      </c>
      <c r="I38" s="132" t="str">
        <f t="shared" si="13"/>
        <v>-</v>
      </c>
      <c r="J38" s="132" t="str">
        <f t="shared" si="13"/>
        <v>-</v>
      </c>
      <c r="K38" s="132" t="str">
        <f t="shared" si="13"/>
        <v>-</v>
      </c>
      <c r="L38" s="132" t="str">
        <f t="shared" si="13"/>
        <v>-</v>
      </c>
      <c r="M38" s="132" t="str">
        <f t="shared" si="13"/>
        <v>-</v>
      </c>
      <c r="N38" s="132" t="str">
        <f t="shared" si="13"/>
        <v>-</v>
      </c>
      <c r="O38" s="127">
        <f>SUM(E38:N38)</f>
        <v>0</v>
      </c>
      <c r="P38" s="128"/>
    </row>
    <row r="39" spans="1:16" ht="39.950000000000003" customHeight="1" x14ac:dyDescent="0.15">
      <c r="A39" s="74"/>
      <c r="B39" s="76"/>
      <c r="C39" s="181"/>
      <c r="D39" s="94" t="s">
        <v>37</v>
      </c>
      <c r="E39" s="134" t="str">
        <f>IFERROR($M$24*E$31/10,"")</f>
        <v/>
      </c>
      <c r="F39" s="134" t="str">
        <f t="shared" ref="F39:N39" si="14">IFERROR($M$24*F$31/10,"")</f>
        <v/>
      </c>
      <c r="G39" s="134" t="str">
        <f t="shared" si="14"/>
        <v/>
      </c>
      <c r="H39" s="134" t="str">
        <f t="shared" si="14"/>
        <v/>
      </c>
      <c r="I39" s="134" t="str">
        <f t="shared" si="14"/>
        <v/>
      </c>
      <c r="J39" s="134" t="str">
        <f t="shared" si="14"/>
        <v/>
      </c>
      <c r="K39" s="134" t="str">
        <f t="shared" si="14"/>
        <v/>
      </c>
      <c r="L39" s="134" t="str">
        <f t="shared" si="14"/>
        <v/>
      </c>
      <c r="M39" s="134" t="str">
        <f t="shared" si="14"/>
        <v/>
      </c>
      <c r="N39" s="134" t="str">
        <f t="shared" si="14"/>
        <v/>
      </c>
      <c r="O39" s="135" t="str">
        <f>N39</f>
        <v/>
      </c>
      <c r="P39" s="74"/>
    </row>
    <row r="40" spans="1:16" ht="39.950000000000003" customHeight="1" x14ac:dyDescent="0.15">
      <c r="A40" s="74"/>
      <c r="B40" s="76"/>
      <c r="C40" s="76"/>
      <c r="D40" s="116" t="s">
        <v>135</v>
      </c>
      <c r="E40" s="76"/>
      <c r="F40" s="76"/>
      <c r="G40" s="76"/>
      <c r="H40" s="76"/>
      <c r="I40" s="76"/>
      <c r="J40" s="76"/>
      <c r="K40" s="76"/>
      <c r="L40" s="76"/>
      <c r="M40" s="76"/>
      <c r="N40" s="76"/>
      <c r="O40" s="76"/>
      <c r="P40" s="74"/>
    </row>
    <row r="41" spans="1:16" ht="39.950000000000003" customHeight="1" x14ac:dyDescent="0.15">
      <c r="A41" s="74"/>
      <c r="B41" s="76"/>
      <c r="C41" s="88" t="s">
        <v>179</v>
      </c>
      <c r="D41" s="76"/>
      <c r="E41" s="76"/>
      <c r="F41" s="76"/>
      <c r="G41" s="76"/>
      <c r="H41" s="76"/>
      <c r="I41" s="76"/>
      <c r="J41" s="76"/>
      <c r="K41" s="76"/>
      <c r="L41" s="76"/>
      <c r="M41" s="76"/>
      <c r="N41" s="76"/>
      <c r="O41" s="76"/>
      <c r="P41" s="74"/>
    </row>
    <row r="42" spans="1:16" ht="39.950000000000003" customHeight="1" x14ac:dyDescent="0.15">
      <c r="A42" s="74"/>
      <c r="B42" s="76"/>
      <c r="C42" s="88" t="s">
        <v>76</v>
      </c>
      <c r="D42" s="76"/>
      <c r="E42" s="76"/>
      <c r="F42" s="76"/>
      <c r="G42" s="76"/>
      <c r="H42" s="76"/>
      <c r="I42" s="76"/>
      <c r="J42" s="76"/>
      <c r="K42" s="76"/>
      <c r="L42" s="76"/>
      <c r="M42" s="76"/>
      <c r="N42" s="76"/>
      <c r="O42" s="76"/>
      <c r="P42" s="74"/>
    </row>
    <row r="43" spans="1:16" ht="30" customHeight="1" x14ac:dyDescent="0.15">
      <c r="A43" s="74"/>
      <c r="B43" s="76"/>
      <c r="C43" s="88" t="s">
        <v>178</v>
      </c>
      <c r="D43" s="76"/>
      <c r="E43" s="76"/>
      <c r="F43" s="76"/>
      <c r="G43" s="76"/>
      <c r="H43" s="76"/>
      <c r="I43" s="76"/>
      <c r="J43" s="76"/>
      <c r="K43" s="76"/>
      <c r="L43" s="76"/>
      <c r="M43" s="76"/>
      <c r="N43" s="76"/>
      <c r="O43" s="76"/>
      <c r="P43" s="74"/>
    </row>
    <row r="44" spans="1:16" ht="30" customHeight="1" x14ac:dyDescent="0.15">
      <c r="A44" s="74"/>
      <c r="B44" s="76"/>
      <c r="C44" s="88" t="s">
        <v>77</v>
      </c>
      <c r="D44" s="76"/>
      <c r="E44" s="76"/>
      <c r="F44" s="76"/>
      <c r="G44" s="76"/>
      <c r="H44" s="76"/>
      <c r="I44" s="76"/>
      <c r="J44" s="76"/>
      <c r="K44" s="76"/>
      <c r="L44" s="76"/>
      <c r="M44" s="76"/>
      <c r="N44" s="76"/>
      <c r="O44" s="76"/>
      <c r="P44" s="74"/>
    </row>
    <row r="45" spans="1:16" ht="30" customHeight="1" x14ac:dyDescent="0.15">
      <c r="A45" s="74"/>
      <c r="B45" s="76"/>
      <c r="C45" s="76"/>
      <c r="D45" s="76"/>
      <c r="E45" s="76"/>
      <c r="F45" s="76"/>
      <c r="G45" s="76"/>
      <c r="H45" s="76"/>
      <c r="I45" s="76"/>
      <c r="J45" s="76"/>
      <c r="K45" s="76"/>
      <c r="L45" s="76"/>
      <c r="M45" s="76"/>
      <c r="N45" s="76"/>
      <c r="O45" s="76"/>
      <c r="P45" s="74"/>
    </row>
    <row r="46" spans="1:16" ht="30" customHeight="1" x14ac:dyDescent="0.15">
      <c r="B46" s="1"/>
      <c r="C46" s="1"/>
      <c r="D46" s="1"/>
      <c r="E46" s="1"/>
      <c r="F46" s="1"/>
      <c r="G46" s="1"/>
      <c r="H46" s="1"/>
      <c r="I46" s="1"/>
      <c r="J46" s="1"/>
      <c r="K46" s="1"/>
      <c r="L46" s="1"/>
      <c r="M46" s="1"/>
      <c r="N46" s="1"/>
      <c r="O46" s="1"/>
    </row>
    <row r="47" spans="1:16" ht="30" customHeight="1" x14ac:dyDescent="0.15">
      <c r="B47" s="1"/>
      <c r="C47" s="1"/>
      <c r="D47" s="1"/>
      <c r="E47" s="1"/>
      <c r="F47" s="1"/>
      <c r="G47" s="1"/>
      <c r="H47" s="1"/>
      <c r="I47" s="1"/>
      <c r="J47" s="1"/>
      <c r="K47" s="1"/>
      <c r="L47" s="1"/>
      <c r="M47" s="1"/>
      <c r="N47" s="1"/>
      <c r="O47" s="1"/>
    </row>
    <row r="48" spans="1:16" ht="30" customHeight="1" x14ac:dyDescent="0.15">
      <c r="B48" s="1"/>
      <c r="C48" s="1"/>
      <c r="D48" s="1"/>
      <c r="E48" s="1"/>
      <c r="F48" s="1"/>
      <c r="G48" s="1"/>
      <c r="H48" s="1"/>
      <c r="I48" s="1"/>
      <c r="J48" s="1"/>
      <c r="K48" s="1"/>
      <c r="L48" s="1"/>
      <c r="M48" s="1"/>
      <c r="N48" s="1"/>
      <c r="O48" s="1"/>
    </row>
    <row r="49" spans="2:15" ht="30" customHeight="1" x14ac:dyDescent="0.15">
      <c r="B49" s="1"/>
      <c r="C49" s="1"/>
      <c r="D49" s="1"/>
      <c r="E49" s="1"/>
      <c r="F49" s="1"/>
      <c r="G49" s="1"/>
      <c r="H49" s="1"/>
      <c r="I49" s="1"/>
      <c r="J49" s="1"/>
      <c r="K49" s="1"/>
      <c r="L49" s="1"/>
      <c r="M49" s="1"/>
      <c r="N49" s="1"/>
      <c r="O49" s="1"/>
    </row>
    <row r="50" spans="2:15" ht="30" customHeight="1" x14ac:dyDescent="0.15">
      <c r="B50" s="1"/>
      <c r="C50" s="1"/>
      <c r="D50" s="1"/>
      <c r="E50" s="1"/>
      <c r="F50" s="1"/>
      <c r="G50" s="1"/>
      <c r="H50" s="1"/>
      <c r="I50" s="1"/>
      <c r="J50" s="1"/>
      <c r="K50" s="1"/>
      <c r="L50" s="1"/>
      <c r="M50" s="1"/>
      <c r="N50" s="1"/>
      <c r="O50" s="1"/>
    </row>
    <row r="51" spans="2:15" ht="30" customHeight="1" x14ac:dyDescent="0.15">
      <c r="B51" s="1"/>
      <c r="C51" s="1"/>
      <c r="D51" s="1"/>
      <c r="E51" s="1"/>
      <c r="F51" s="1"/>
      <c r="G51" s="1"/>
      <c r="H51" s="1"/>
      <c r="I51" s="1"/>
      <c r="J51" s="1"/>
      <c r="K51" s="1"/>
      <c r="L51" s="1"/>
      <c r="M51" s="1"/>
      <c r="N51" s="1"/>
      <c r="O51" s="1"/>
    </row>
    <row r="52" spans="2:15" ht="30" customHeight="1" x14ac:dyDescent="0.15">
      <c r="B52" s="1"/>
      <c r="C52" s="1"/>
      <c r="D52" s="1"/>
      <c r="E52" s="1"/>
      <c r="F52" s="1"/>
      <c r="G52" s="1"/>
      <c r="H52" s="1"/>
      <c r="I52" s="1"/>
      <c r="J52" s="1"/>
      <c r="K52" s="1"/>
      <c r="L52" s="1"/>
      <c r="M52" s="1"/>
      <c r="N52" s="1"/>
      <c r="O52" s="1"/>
    </row>
    <row r="53" spans="2:15" ht="30" customHeight="1" x14ac:dyDescent="0.15">
      <c r="B53" s="1"/>
      <c r="C53" s="1"/>
      <c r="D53" s="1"/>
      <c r="E53" s="1"/>
      <c r="F53" s="1"/>
      <c r="G53" s="1"/>
      <c r="H53" s="1"/>
      <c r="I53" s="1"/>
      <c r="J53" s="1"/>
      <c r="K53" s="1"/>
      <c r="L53" s="1"/>
      <c r="M53" s="1"/>
      <c r="N53" s="1"/>
      <c r="O53" s="1"/>
    </row>
    <row r="54" spans="2:15" ht="30" customHeight="1" x14ac:dyDescent="0.15">
      <c r="B54" s="1"/>
      <c r="C54" s="1"/>
      <c r="D54" s="1"/>
      <c r="E54" s="1"/>
      <c r="F54" s="1"/>
      <c r="G54" s="1"/>
      <c r="H54" s="1"/>
      <c r="I54" s="1"/>
      <c r="J54" s="1"/>
      <c r="K54" s="1"/>
      <c r="L54" s="1"/>
      <c r="M54" s="1"/>
      <c r="N54" s="1"/>
      <c r="O54" s="1"/>
    </row>
    <row r="55" spans="2:15" ht="30" customHeight="1" x14ac:dyDescent="0.15">
      <c r="B55" s="1"/>
      <c r="C55" s="1"/>
      <c r="D55" s="1"/>
      <c r="E55" s="1"/>
      <c r="F55" s="1"/>
      <c r="G55" s="1"/>
      <c r="H55" s="1"/>
      <c r="I55" s="1"/>
      <c r="J55" s="1"/>
      <c r="K55" s="1"/>
      <c r="L55" s="1"/>
      <c r="M55" s="1"/>
      <c r="N55" s="1"/>
      <c r="O55" s="1"/>
    </row>
    <row r="56" spans="2:15" ht="30" customHeight="1" x14ac:dyDescent="0.15">
      <c r="B56" s="1"/>
      <c r="C56" s="1"/>
      <c r="D56" s="1"/>
      <c r="E56" s="1"/>
      <c r="F56" s="1"/>
      <c r="G56" s="1"/>
      <c r="H56" s="1"/>
      <c r="I56" s="1"/>
      <c r="J56" s="1"/>
      <c r="K56" s="1"/>
      <c r="L56" s="1"/>
      <c r="M56" s="1"/>
      <c r="N56" s="1"/>
      <c r="O56" s="1"/>
    </row>
    <row r="57" spans="2:15" ht="30" customHeight="1" x14ac:dyDescent="0.15">
      <c r="B57" s="1"/>
      <c r="C57" s="1"/>
      <c r="D57" s="1"/>
      <c r="E57" s="1"/>
      <c r="F57" s="1"/>
      <c r="G57" s="1"/>
      <c r="H57" s="1"/>
      <c r="I57" s="1"/>
      <c r="J57" s="1"/>
      <c r="K57" s="1"/>
      <c r="L57" s="1"/>
      <c r="M57" s="1"/>
      <c r="N57" s="1"/>
      <c r="O57" s="1"/>
    </row>
    <row r="58" spans="2:15" ht="30" customHeight="1" x14ac:dyDescent="0.15">
      <c r="B58" s="1"/>
      <c r="C58" s="1"/>
      <c r="D58" s="1"/>
      <c r="E58" s="1"/>
      <c r="F58" s="1"/>
      <c r="G58" s="1"/>
      <c r="H58" s="1"/>
      <c r="I58" s="1"/>
      <c r="J58" s="1"/>
      <c r="K58" s="1"/>
      <c r="L58" s="1"/>
      <c r="M58" s="1"/>
      <c r="N58" s="1"/>
      <c r="O58" s="1"/>
    </row>
    <row r="59" spans="2:15" ht="30" customHeight="1" x14ac:dyDescent="0.15">
      <c r="B59" s="1"/>
      <c r="C59" s="1"/>
      <c r="D59" s="1"/>
      <c r="E59" s="1"/>
      <c r="F59" s="1"/>
      <c r="G59" s="1"/>
      <c r="H59" s="1"/>
      <c r="I59" s="1"/>
      <c r="J59" s="1"/>
      <c r="K59" s="1"/>
      <c r="L59" s="1"/>
      <c r="M59" s="1"/>
      <c r="N59" s="1"/>
      <c r="O59" s="1"/>
    </row>
    <row r="60" spans="2:15" ht="30" customHeight="1" x14ac:dyDescent="0.15">
      <c r="B60" s="1"/>
      <c r="C60" s="1"/>
      <c r="D60" s="1"/>
      <c r="E60" s="1"/>
      <c r="F60" s="1"/>
      <c r="G60" s="1"/>
      <c r="H60" s="1"/>
      <c r="I60" s="1"/>
      <c r="J60" s="1"/>
      <c r="K60" s="1"/>
      <c r="L60" s="1"/>
      <c r="M60" s="1"/>
      <c r="N60" s="1"/>
      <c r="O60" s="1"/>
    </row>
    <row r="61" spans="2:15" ht="30" customHeight="1" x14ac:dyDescent="0.15">
      <c r="B61" s="1"/>
      <c r="C61" s="1"/>
      <c r="D61" s="1"/>
      <c r="E61" s="1"/>
      <c r="F61" s="1"/>
      <c r="G61" s="1"/>
      <c r="H61" s="1"/>
      <c r="I61" s="1"/>
      <c r="J61" s="1"/>
      <c r="K61" s="1"/>
      <c r="L61" s="1"/>
      <c r="M61" s="1"/>
      <c r="N61" s="1"/>
      <c r="O61" s="1"/>
    </row>
    <row r="62" spans="2:15" ht="30" customHeight="1" x14ac:dyDescent="0.15">
      <c r="B62" s="1"/>
      <c r="C62" s="1"/>
      <c r="D62" s="1"/>
      <c r="E62" s="1"/>
      <c r="F62" s="1"/>
      <c r="G62" s="1"/>
      <c r="H62" s="1"/>
      <c r="I62" s="1"/>
      <c r="J62" s="1"/>
      <c r="K62" s="1"/>
      <c r="L62" s="1"/>
      <c r="M62" s="1"/>
      <c r="N62" s="1"/>
      <c r="O62" s="1"/>
    </row>
    <row r="63" spans="2:15" ht="30" customHeight="1" x14ac:dyDescent="0.15">
      <c r="B63" s="1"/>
      <c r="C63" s="1"/>
      <c r="D63" s="1"/>
      <c r="E63" s="1"/>
      <c r="F63" s="1"/>
      <c r="G63" s="1"/>
      <c r="H63" s="1"/>
      <c r="I63" s="1"/>
      <c r="J63" s="1"/>
      <c r="K63" s="1"/>
      <c r="L63" s="1"/>
      <c r="M63" s="1"/>
      <c r="N63" s="1"/>
      <c r="O63" s="1"/>
    </row>
    <row r="64" spans="2:15" ht="30" customHeight="1" x14ac:dyDescent="0.15">
      <c r="B64" s="1"/>
      <c r="C64" s="1"/>
      <c r="D64" s="1"/>
      <c r="E64" s="1"/>
      <c r="F64" s="1"/>
      <c r="G64" s="1"/>
      <c r="H64" s="1"/>
      <c r="I64" s="1"/>
      <c r="J64" s="1"/>
      <c r="K64" s="1"/>
      <c r="L64" s="1"/>
      <c r="M64" s="1"/>
      <c r="N64" s="1"/>
      <c r="O64" s="1"/>
    </row>
    <row r="65" spans="2:15" ht="30" customHeight="1" x14ac:dyDescent="0.15">
      <c r="B65" s="1"/>
      <c r="C65" s="1"/>
      <c r="D65" s="1"/>
      <c r="E65" s="1"/>
      <c r="F65" s="1"/>
      <c r="G65" s="1"/>
      <c r="H65" s="1"/>
      <c r="I65" s="1"/>
      <c r="J65" s="1"/>
      <c r="K65" s="1"/>
      <c r="L65" s="1"/>
      <c r="M65" s="1"/>
      <c r="N65" s="1"/>
      <c r="O65" s="1"/>
    </row>
    <row r="66" spans="2:15" ht="30" customHeight="1" x14ac:dyDescent="0.15">
      <c r="B66" s="1"/>
      <c r="C66" s="1"/>
      <c r="D66" s="1"/>
      <c r="E66" s="1"/>
      <c r="F66" s="1"/>
      <c r="G66" s="1"/>
      <c r="H66" s="1"/>
      <c r="I66" s="1"/>
      <c r="J66" s="1"/>
      <c r="K66" s="1"/>
      <c r="L66" s="1"/>
      <c r="M66" s="1"/>
      <c r="N66" s="1"/>
      <c r="O66" s="1"/>
    </row>
    <row r="67" spans="2:15" ht="30" customHeight="1" x14ac:dyDescent="0.15">
      <c r="B67" s="1"/>
      <c r="C67" s="1"/>
      <c r="D67" s="1"/>
      <c r="E67" s="1"/>
      <c r="F67" s="1"/>
      <c r="G67" s="1"/>
      <c r="H67" s="1"/>
      <c r="I67" s="1"/>
      <c r="J67" s="1"/>
      <c r="K67" s="1"/>
      <c r="L67" s="1"/>
      <c r="M67" s="1"/>
      <c r="N67" s="1"/>
      <c r="O67" s="1"/>
    </row>
    <row r="68" spans="2:15" ht="30" customHeight="1" x14ac:dyDescent="0.15">
      <c r="B68" s="1"/>
      <c r="C68" s="1"/>
      <c r="D68" s="1"/>
      <c r="E68" s="1"/>
      <c r="F68" s="1"/>
      <c r="G68" s="1"/>
      <c r="H68" s="1"/>
      <c r="I68" s="1"/>
      <c r="J68" s="1"/>
      <c r="K68" s="1"/>
      <c r="L68" s="1"/>
      <c r="M68" s="1"/>
      <c r="N68" s="1"/>
      <c r="O68" s="1"/>
    </row>
    <row r="69" spans="2:15" ht="30" customHeight="1" x14ac:dyDescent="0.15">
      <c r="B69" s="1"/>
      <c r="C69" s="1"/>
      <c r="D69" s="1"/>
      <c r="E69" s="1"/>
      <c r="F69" s="1"/>
      <c r="G69" s="1"/>
      <c r="H69" s="1"/>
      <c r="I69" s="1"/>
      <c r="J69" s="1"/>
      <c r="K69" s="1"/>
      <c r="L69" s="1"/>
      <c r="M69" s="1"/>
      <c r="N69" s="1"/>
      <c r="O69" s="1"/>
    </row>
    <row r="70" spans="2:15" ht="30" customHeight="1" x14ac:dyDescent="0.15">
      <c r="B70" s="1"/>
      <c r="C70" s="1"/>
      <c r="D70" s="1"/>
      <c r="E70" s="1"/>
      <c r="F70" s="1"/>
      <c r="G70" s="1"/>
      <c r="H70" s="1"/>
      <c r="I70" s="1"/>
      <c r="J70" s="1"/>
      <c r="K70" s="1"/>
      <c r="L70" s="1"/>
      <c r="M70" s="1"/>
      <c r="N70" s="1"/>
      <c r="O70" s="1"/>
    </row>
    <row r="71" spans="2:15" ht="30" customHeight="1" x14ac:dyDescent="0.15">
      <c r="B71" s="1"/>
      <c r="C71" s="1"/>
      <c r="D71" s="1"/>
      <c r="E71" s="1"/>
      <c r="F71" s="1"/>
      <c r="G71" s="1"/>
      <c r="H71" s="1"/>
      <c r="I71" s="1"/>
      <c r="J71" s="1"/>
      <c r="K71" s="1"/>
      <c r="L71" s="1"/>
      <c r="M71" s="1"/>
      <c r="N71" s="1"/>
      <c r="O71" s="1"/>
    </row>
    <row r="72" spans="2:15" ht="30" customHeight="1" x14ac:dyDescent="0.15">
      <c r="B72" s="1"/>
      <c r="C72" s="1"/>
      <c r="D72" s="1"/>
      <c r="E72" s="1"/>
      <c r="F72" s="1"/>
      <c r="G72" s="1"/>
      <c r="H72" s="1"/>
      <c r="I72" s="1"/>
      <c r="J72" s="1"/>
      <c r="K72" s="1"/>
      <c r="L72" s="1"/>
      <c r="M72" s="1"/>
      <c r="N72" s="1"/>
      <c r="O72" s="1"/>
    </row>
    <row r="73" spans="2:15" ht="30" customHeight="1" x14ac:dyDescent="0.15">
      <c r="B73" s="1"/>
      <c r="C73" s="1"/>
      <c r="D73" s="1"/>
      <c r="E73" s="1"/>
      <c r="F73" s="1"/>
      <c r="G73" s="1"/>
      <c r="H73" s="1"/>
      <c r="I73" s="1"/>
      <c r="J73" s="1"/>
      <c r="K73" s="1"/>
      <c r="L73" s="1"/>
      <c r="M73" s="1"/>
      <c r="N73" s="1"/>
      <c r="O73" s="1"/>
    </row>
    <row r="74" spans="2:15" ht="30" customHeight="1" x14ac:dyDescent="0.15"/>
    <row r="75" spans="2:15" ht="30" customHeight="1" x14ac:dyDescent="0.15"/>
    <row r="76" spans="2:15" ht="30" customHeight="1" x14ac:dyDescent="0.15"/>
    <row r="77" spans="2:15" ht="30" customHeight="1" x14ac:dyDescent="0.15"/>
    <row r="78" spans="2:15" ht="30" customHeight="1" x14ac:dyDescent="0.15"/>
    <row r="79" spans="2:15" ht="30" customHeight="1" x14ac:dyDescent="0.15"/>
    <row r="80" spans="2:15"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sheetData>
  <sheetProtection formatCells="0" formatColumns="0" formatRows="0"/>
  <mergeCells count="28">
    <mergeCell ref="B1:O1"/>
    <mergeCell ref="B3:O3"/>
    <mergeCell ref="M2:O2"/>
    <mergeCell ref="C23:D23"/>
    <mergeCell ref="C24:D24"/>
    <mergeCell ref="M17:N17"/>
    <mergeCell ref="C18:D18"/>
    <mergeCell ref="C19:C20"/>
    <mergeCell ref="C21:C22"/>
    <mergeCell ref="J8:K8"/>
    <mergeCell ref="M4:N4"/>
    <mergeCell ref="E4:H4"/>
    <mergeCell ref="E5:H5"/>
    <mergeCell ref="M5:N5"/>
    <mergeCell ref="C32:C33"/>
    <mergeCell ref="C34:C35"/>
    <mergeCell ref="C36:C37"/>
    <mergeCell ref="C38:C39"/>
    <mergeCell ref="D9:D10"/>
    <mergeCell ref="C29:D30"/>
    <mergeCell ref="C31:D31"/>
    <mergeCell ref="D15:F15"/>
    <mergeCell ref="D12:L12"/>
    <mergeCell ref="F14:N14"/>
    <mergeCell ref="M28:O28"/>
    <mergeCell ref="O29:O31"/>
    <mergeCell ref="C27:O27"/>
    <mergeCell ref="D13:N13"/>
  </mergeCells>
  <phoneticPr fontId="3"/>
  <dataValidations count="2">
    <dataValidation type="list" allowBlank="1" showInputMessage="1" showErrorMessage="1" sqref="C26" xr:uid="{00000000-0002-0000-0000-000000000000}">
      <formula1>"〇,ー,"</formula1>
    </dataValidation>
    <dataValidation type="list" allowBlank="1" showInputMessage="1" showErrorMessage="1" sqref="D15:F15" xr:uid="{B6584437-7140-4538-8166-57AA7A630F97}">
      <formula1>"5%(50kl以下は4%),3%(50kl以下は2%),現状以下"</formula1>
    </dataValidation>
  </dataValidations>
  <printOptions horizontalCentered="1"/>
  <pageMargins left="0.70866141732283472" right="0.70866141732283472" top="0.47244094488188981" bottom="0.35433070866141736" header="0.31496062992125984" footer="0.31496062992125984"/>
  <pageSetup paperSize="9" scale="4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2:R196"/>
  <sheetViews>
    <sheetView view="pageBreakPreview" zoomScaleNormal="100" zoomScaleSheetLayoutView="100" workbookViewId="0">
      <selection activeCell="A4" sqref="A4:P4"/>
    </sheetView>
  </sheetViews>
  <sheetFormatPr defaultRowHeight="17.100000000000001" customHeight="1" x14ac:dyDescent="0.15"/>
  <cols>
    <col min="1" max="1" width="3.125" style="64" customWidth="1"/>
    <col min="2" max="2" width="4.125" style="64" customWidth="1"/>
    <col min="3" max="8" width="8.625" style="64" customWidth="1"/>
    <col min="9" max="16" width="4.625" style="64" customWidth="1"/>
    <col min="17" max="20" width="5.875" style="64" customWidth="1"/>
    <col min="21" max="21" width="9" style="64"/>
    <col min="22" max="24" width="9" style="64" customWidth="1"/>
    <col min="25" max="25" width="9" style="64"/>
    <col min="26" max="27" width="9" style="64" customWidth="1"/>
    <col min="28" max="16384" width="9" style="64"/>
  </cols>
  <sheetData>
    <row r="2" spans="1:18" ht="17.100000000000001" customHeight="1" x14ac:dyDescent="0.15">
      <c r="A2" s="136"/>
      <c r="B2" s="136"/>
      <c r="C2" s="136"/>
      <c r="D2" s="136"/>
      <c r="E2" s="136"/>
      <c r="F2" s="136"/>
      <c r="G2" s="136"/>
      <c r="H2" s="136"/>
      <c r="I2" s="136"/>
      <c r="J2" s="137"/>
      <c r="K2" s="137"/>
      <c r="L2" s="137"/>
      <c r="M2" s="137"/>
      <c r="N2" s="136"/>
      <c r="P2" s="138" t="s">
        <v>160</v>
      </c>
    </row>
    <row r="3" spans="1:18" ht="17.100000000000001" customHeight="1" x14ac:dyDescent="0.15">
      <c r="A3" s="136"/>
      <c r="B3" s="136"/>
      <c r="C3" s="136"/>
      <c r="D3" s="136"/>
      <c r="E3" s="136"/>
      <c r="F3" s="136"/>
      <c r="G3" s="136"/>
      <c r="H3" s="136"/>
      <c r="I3" s="136"/>
      <c r="J3" s="136"/>
      <c r="K3" s="136"/>
      <c r="L3" s="136"/>
      <c r="M3" s="136"/>
      <c r="N3" s="136"/>
      <c r="O3" s="136"/>
      <c r="P3" s="137"/>
    </row>
    <row r="4" spans="1:18" ht="17.100000000000001" customHeight="1" x14ac:dyDescent="0.15">
      <c r="A4" s="223" t="s">
        <v>136</v>
      </c>
      <c r="B4" s="223"/>
      <c r="C4" s="223"/>
      <c r="D4" s="223"/>
      <c r="E4" s="223"/>
      <c r="F4" s="223"/>
      <c r="G4" s="223"/>
      <c r="H4" s="223"/>
      <c r="I4" s="223"/>
      <c r="J4" s="223"/>
      <c r="K4" s="223"/>
      <c r="L4" s="223"/>
      <c r="M4" s="223"/>
      <c r="N4" s="223"/>
      <c r="O4" s="223"/>
      <c r="P4" s="223"/>
      <c r="Q4" s="51"/>
      <c r="R4" s="51"/>
    </row>
    <row r="5" spans="1:18" ht="17.100000000000001" customHeight="1" x14ac:dyDescent="0.15">
      <c r="A5" s="139"/>
      <c r="B5" s="139"/>
      <c r="C5" s="139"/>
      <c r="D5" s="139"/>
      <c r="E5" s="139"/>
      <c r="F5" s="139"/>
      <c r="G5" s="139"/>
      <c r="H5" s="139"/>
      <c r="I5" s="139"/>
      <c r="J5" s="139"/>
      <c r="K5" s="139"/>
      <c r="L5" s="139"/>
      <c r="M5" s="139"/>
      <c r="N5" s="139"/>
      <c r="O5" s="139"/>
      <c r="P5" s="139"/>
      <c r="Q5" s="51"/>
      <c r="R5" s="51"/>
    </row>
    <row r="6" spans="1:18" ht="17.100000000000001" customHeight="1" x14ac:dyDescent="0.15">
      <c r="A6" s="137"/>
      <c r="B6" s="136"/>
      <c r="C6" s="136"/>
      <c r="D6" s="136"/>
      <c r="E6" s="136"/>
      <c r="F6" s="136"/>
      <c r="G6" s="136"/>
      <c r="H6" s="136"/>
      <c r="J6" s="169" t="s">
        <v>182</v>
      </c>
      <c r="K6" s="169"/>
      <c r="L6" s="169" t="s">
        <v>183</v>
      </c>
      <c r="M6" s="169"/>
      <c r="N6" s="169" t="s">
        <v>184</v>
      </c>
      <c r="O6" s="169"/>
      <c r="P6" s="169" t="s">
        <v>185</v>
      </c>
      <c r="Q6" s="51"/>
      <c r="R6" s="51"/>
    </row>
    <row r="7" spans="1:18" ht="17.100000000000001" customHeight="1" x14ac:dyDescent="0.15">
      <c r="A7" s="137"/>
      <c r="B7" s="140" t="s">
        <v>82</v>
      </c>
      <c r="C7" s="136"/>
      <c r="D7" s="136"/>
      <c r="E7" s="136"/>
      <c r="F7" s="136"/>
      <c r="G7" s="136"/>
      <c r="H7" s="136"/>
      <c r="I7" s="136"/>
      <c r="J7" s="136"/>
      <c r="K7" s="136"/>
      <c r="L7" s="136"/>
      <c r="M7" s="136"/>
      <c r="N7" s="136"/>
      <c r="O7" s="136"/>
      <c r="P7" s="136"/>
      <c r="Q7" s="51"/>
      <c r="R7" s="51"/>
    </row>
    <row r="8" spans="1:18" ht="17.100000000000001" customHeight="1" x14ac:dyDescent="0.15">
      <c r="A8" s="137"/>
      <c r="B8" s="140" t="s">
        <v>108</v>
      </c>
      <c r="C8" s="136"/>
      <c r="D8" s="136"/>
      <c r="E8" s="136"/>
      <c r="F8" s="136"/>
      <c r="G8" s="136"/>
      <c r="H8" s="136"/>
      <c r="I8" s="136"/>
      <c r="J8" s="136"/>
      <c r="K8" s="136"/>
      <c r="L8" s="136"/>
      <c r="M8" s="136"/>
      <c r="N8" s="136"/>
      <c r="O8" s="136"/>
      <c r="P8" s="136"/>
      <c r="Q8" s="51"/>
      <c r="R8" s="51"/>
    </row>
    <row r="9" spans="1:18" ht="17.100000000000001" customHeight="1" x14ac:dyDescent="0.15">
      <c r="A9" s="137"/>
      <c r="B9" s="140"/>
      <c r="C9" s="136"/>
      <c r="D9" s="136"/>
      <c r="E9" s="136"/>
      <c r="F9" s="136"/>
      <c r="G9" s="136"/>
      <c r="H9" s="136"/>
      <c r="I9" s="136"/>
      <c r="J9" s="136"/>
      <c r="K9" s="136"/>
      <c r="L9" s="136"/>
      <c r="M9" s="136"/>
      <c r="N9" s="136"/>
      <c r="O9" s="136"/>
      <c r="P9" s="136"/>
      <c r="Q9" s="51"/>
      <c r="R9" s="51"/>
    </row>
    <row r="10" spans="1:18" ht="17.100000000000001" customHeight="1" x14ac:dyDescent="0.15">
      <c r="A10" s="136"/>
      <c r="B10" s="136"/>
      <c r="C10" s="136"/>
      <c r="D10" s="136"/>
      <c r="E10" s="136"/>
      <c r="F10" s="136"/>
      <c r="G10" s="136"/>
      <c r="H10" s="168" t="s">
        <v>175</v>
      </c>
      <c r="I10" s="236"/>
      <c r="J10" s="236"/>
      <c r="K10" s="236"/>
      <c r="L10" s="236"/>
      <c r="M10" s="236"/>
      <c r="N10" s="236"/>
      <c r="O10" s="236"/>
      <c r="P10" s="136"/>
      <c r="Q10" s="164"/>
      <c r="R10" s="51"/>
    </row>
    <row r="11" spans="1:18" ht="17.100000000000001" customHeight="1" x14ac:dyDescent="0.15">
      <c r="A11" s="136"/>
      <c r="B11" s="136"/>
      <c r="C11" s="136"/>
      <c r="D11" s="136"/>
      <c r="E11" s="136"/>
      <c r="F11" s="136"/>
      <c r="G11" s="136"/>
      <c r="H11" s="168" t="s">
        <v>155</v>
      </c>
      <c r="I11" s="236"/>
      <c r="J11" s="236"/>
      <c r="K11" s="236"/>
      <c r="L11" s="236"/>
      <c r="M11" s="236"/>
      <c r="N11" s="236"/>
      <c r="O11" s="236"/>
      <c r="P11" s="143" t="s">
        <v>142</v>
      </c>
      <c r="Q11" s="51"/>
      <c r="R11" s="51"/>
    </row>
    <row r="12" spans="1:18" ht="17.100000000000001" customHeight="1" x14ac:dyDescent="0.15">
      <c r="A12" s="136"/>
      <c r="B12" s="136"/>
      <c r="C12" s="136"/>
      <c r="D12" s="136"/>
      <c r="E12" s="136"/>
      <c r="F12" s="136"/>
      <c r="G12" s="136"/>
      <c r="H12" s="136" t="s">
        <v>84</v>
      </c>
      <c r="I12" s="137"/>
      <c r="J12" s="137"/>
      <c r="K12" s="137"/>
      <c r="L12" s="137"/>
      <c r="M12" s="137"/>
      <c r="N12" s="136"/>
      <c r="O12" s="136"/>
      <c r="P12" s="136"/>
      <c r="Q12" s="51"/>
      <c r="R12" s="51"/>
    </row>
    <row r="13" spans="1:18" ht="17.100000000000001" customHeight="1" x14ac:dyDescent="0.15">
      <c r="A13" s="136"/>
      <c r="B13" s="136"/>
      <c r="C13" s="136"/>
      <c r="D13" s="136"/>
      <c r="E13" s="136"/>
      <c r="F13" s="136"/>
      <c r="G13" s="136"/>
      <c r="H13" s="136"/>
      <c r="I13" s="136"/>
      <c r="J13" s="136"/>
      <c r="K13" s="136"/>
      <c r="L13" s="136"/>
      <c r="M13" s="136"/>
      <c r="N13" s="136"/>
      <c r="O13" s="136"/>
      <c r="P13" s="136"/>
      <c r="Q13" s="51"/>
      <c r="R13" s="51"/>
    </row>
    <row r="14" spans="1:18" ht="17.100000000000001" customHeight="1" x14ac:dyDescent="0.15">
      <c r="A14" s="136"/>
      <c r="B14" s="222" t="s">
        <v>166</v>
      </c>
      <c r="C14" s="222"/>
      <c r="D14" s="222"/>
      <c r="E14" s="222"/>
      <c r="F14" s="222"/>
      <c r="G14" s="222"/>
      <c r="H14" s="222"/>
      <c r="I14" s="222"/>
      <c r="J14" s="222"/>
      <c r="K14" s="222"/>
      <c r="L14" s="222"/>
      <c r="M14" s="222"/>
      <c r="N14" s="222"/>
      <c r="O14" s="222"/>
      <c r="P14" s="142"/>
      <c r="Q14" s="60"/>
      <c r="R14" s="60"/>
    </row>
    <row r="15" spans="1:18" ht="17.100000000000001" customHeight="1" x14ac:dyDescent="0.15">
      <c r="A15" s="136"/>
      <c r="B15" s="222"/>
      <c r="C15" s="222"/>
      <c r="D15" s="222"/>
      <c r="E15" s="222"/>
      <c r="F15" s="222"/>
      <c r="G15" s="222"/>
      <c r="H15" s="222"/>
      <c r="I15" s="222"/>
      <c r="J15" s="222"/>
      <c r="K15" s="222"/>
      <c r="L15" s="222"/>
      <c r="M15" s="222"/>
      <c r="N15" s="222"/>
      <c r="O15" s="222"/>
      <c r="P15" s="142"/>
      <c r="Q15" s="60"/>
      <c r="R15" s="60"/>
    </row>
    <row r="16" spans="1:18" ht="17.100000000000001" customHeight="1" x14ac:dyDescent="0.15">
      <c r="A16" s="136"/>
      <c r="B16" s="136"/>
      <c r="C16" s="136"/>
      <c r="D16" s="136"/>
      <c r="E16" s="136"/>
      <c r="F16" s="136"/>
      <c r="G16" s="136"/>
      <c r="H16" s="136"/>
      <c r="I16" s="136"/>
      <c r="J16" s="136"/>
      <c r="K16" s="136"/>
      <c r="L16" s="136"/>
      <c r="M16" s="136"/>
      <c r="N16" s="136"/>
      <c r="O16" s="136"/>
      <c r="P16" s="136"/>
      <c r="Q16" s="51"/>
      <c r="R16" s="51"/>
    </row>
    <row r="17" spans="1:18" ht="17.100000000000001" customHeight="1" x14ac:dyDescent="0.15">
      <c r="A17" s="224" t="s">
        <v>85</v>
      </c>
      <c r="B17" s="224"/>
      <c r="C17" s="224"/>
      <c r="D17" s="224"/>
      <c r="E17" s="224"/>
      <c r="F17" s="224"/>
      <c r="G17" s="224"/>
      <c r="H17" s="224"/>
      <c r="I17" s="224"/>
      <c r="J17" s="224"/>
      <c r="K17" s="224"/>
      <c r="L17" s="224"/>
      <c r="M17" s="224"/>
      <c r="N17" s="224"/>
      <c r="O17" s="224"/>
      <c r="P17" s="224"/>
      <c r="Q17" s="51"/>
      <c r="R17" s="51"/>
    </row>
    <row r="18" spans="1:18" ht="17.100000000000001" customHeight="1" x14ac:dyDescent="0.15">
      <c r="A18" s="136"/>
      <c r="B18" s="136"/>
      <c r="C18" s="136"/>
      <c r="D18" s="136"/>
      <c r="E18" s="136"/>
      <c r="F18" s="136"/>
      <c r="G18" s="136"/>
      <c r="H18" s="136"/>
      <c r="I18" s="136"/>
      <c r="J18" s="136"/>
      <c r="K18" s="136"/>
      <c r="L18" s="136"/>
      <c r="M18" s="136"/>
      <c r="N18" s="136"/>
      <c r="O18" s="136"/>
      <c r="P18" s="136"/>
      <c r="Q18" s="51"/>
      <c r="R18" s="51"/>
    </row>
    <row r="19" spans="1:18" ht="17.100000000000001" customHeight="1" x14ac:dyDescent="0.15">
      <c r="A19" s="144" t="s">
        <v>173</v>
      </c>
      <c r="B19" s="136" t="s">
        <v>180</v>
      </c>
      <c r="C19" s="136"/>
      <c r="D19" s="170"/>
      <c r="E19" s="136" t="s">
        <v>174</v>
      </c>
      <c r="F19" s="136"/>
      <c r="G19" s="136"/>
      <c r="H19" s="136"/>
      <c r="I19" s="136"/>
      <c r="J19" s="136"/>
      <c r="K19" s="136"/>
      <c r="L19" s="136"/>
      <c r="M19" s="136"/>
      <c r="N19" s="136"/>
      <c r="O19" s="136"/>
      <c r="P19" s="136"/>
      <c r="Q19" s="51"/>
      <c r="R19" s="51"/>
    </row>
    <row r="20" spans="1:18" ht="17.100000000000001" customHeight="1" x14ac:dyDescent="0.15">
      <c r="A20" s="136"/>
      <c r="B20" s="136"/>
      <c r="C20" s="136"/>
      <c r="D20" s="136"/>
      <c r="E20" s="136"/>
      <c r="F20" s="136"/>
      <c r="G20" s="136"/>
      <c r="H20" s="136"/>
      <c r="I20" s="136"/>
      <c r="J20" s="136"/>
      <c r="K20" s="136"/>
      <c r="L20" s="136"/>
      <c r="M20" s="136"/>
      <c r="N20" s="136"/>
      <c r="O20" s="136"/>
      <c r="P20" s="136"/>
      <c r="Q20" s="51"/>
      <c r="R20" s="51"/>
    </row>
    <row r="21" spans="1:18" ht="17.100000000000001" customHeight="1" x14ac:dyDescent="0.15">
      <c r="A21" s="173" t="s">
        <v>186</v>
      </c>
      <c r="B21" s="136" t="s">
        <v>187</v>
      </c>
      <c r="C21" s="136"/>
      <c r="D21" s="136"/>
      <c r="E21" s="136"/>
      <c r="F21" s="136"/>
      <c r="G21" s="136"/>
      <c r="H21" s="136"/>
      <c r="I21" s="136"/>
      <c r="J21" s="136"/>
      <c r="K21" s="136"/>
      <c r="L21" s="136"/>
      <c r="M21" s="136"/>
      <c r="N21" s="136"/>
      <c r="O21" s="136"/>
      <c r="P21" s="136"/>
      <c r="Q21" s="51"/>
      <c r="R21" s="51"/>
    </row>
    <row r="22" spans="1:18" ht="33.950000000000003" customHeight="1" x14ac:dyDescent="0.15">
      <c r="A22" s="145" t="s">
        <v>168</v>
      </c>
      <c r="B22" s="137"/>
      <c r="C22" s="222" t="s">
        <v>167</v>
      </c>
      <c r="D22" s="222"/>
      <c r="E22" s="222"/>
      <c r="F22" s="222"/>
      <c r="G22" s="222"/>
      <c r="H22" s="222"/>
      <c r="I22" s="222"/>
      <c r="J22" s="222"/>
      <c r="K22" s="222"/>
      <c r="L22" s="222"/>
      <c r="M22" s="222"/>
      <c r="N22" s="222"/>
      <c r="O22" s="222"/>
      <c r="P22" s="136"/>
      <c r="Q22" s="51"/>
      <c r="R22" s="51"/>
    </row>
    <row r="23" spans="1:18" ht="17.100000000000001" customHeight="1" x14ac:dyDescent="0.15">
      <c r="A23" s="138"/>
      <c r="B23" s="171"/>
      <c r="C23" s="140" t="s">
        <v>113</v>
      </c>
      <c r="D23" s="137"/>
      <c r="E23" s="136"/>
      <c r="F23" s="136"/>
      <c r="G23" s="136"/>
      <c r="H23" s="136"/>
      <c r="I23" s="136"/>
      <c r="J23" s="136"/>
      <c r="K23" s="136"/>
      <c r="L23" s="136"/>
      <c r="M23" s="136"/>
      <c r="N23" s="136"/>
      <c r="O23" s="136"/>
      <c r="P23" s="136"/>
      <c r="Q23" s="51"/>
      <c r="R23" s="51"/>
    </row>
    <row r="24" spans="1:18" ht="17.100000000000001" customHeight="1" x14ac:dyDescent="0.15">
      <c r="A24" s="138"/>
      <c r="B24" s="172"/>
      <c r="C24" s="140" t="s">
        <v>114</v>
      </c>
      <c r="D24" s="137"/>
      <c r="E24" s="136"/>
      <c r="F24" s="136"/>
      <c r="G24" s="136"/>
      <c r="H24" s="136"/>
      <c r="I24" s="136"/>
      <c r="J24" s="136"/>
      <c r="K24" s="136"/>
      <c r="L24" s="136"/>
      <c r="M24" s="136"/>
      <c r="N24" s="136"/>
      <c r="O24" s="136"/>
      <c r="P24" s="136"/>
      <c r="Q24" s="51"/>
      <c r="R24" s="51"/>
    </row>
    <row r="25" spans="1:18" ht="17.100000000000001" customHeight="1" x14ac:dyDescent="0.15">
      <c r="A25" s="138"/>
      <c r="B25" s="172" t="s">
        <v>91</v>
      </c>
      <c r="C25" s="140" t="s">
        <v>115</v>
      </c>
      <c r="D25" s="137"/>
      <c r="E25" s="136"/>
      <c r="F25" s="136"/>
      <c r="G25" s="136"/>
      <c r="H25" s="136"/>
      <c r="I25" s="136"/>
      <c r="J25" s="136"/>
      <c r="K25" s="136"/>
      <c r="L25" s="136"/>
      <c r="M25" s="136"/>
      <c r="N25" s="136"/>
      <c r="O25" s="136"/>
      <c r="P25" s="136"/>
      <c r="Q25" s="51"/>
      <c r="R25" s="51"/>
    </row>
    <row r="26" spans="1:18" ht="17.100000000000001" customHeight="1" x14ac:dyDescent="0.15">
      <c r="A26" s="138"/>
      <c r="B26" s="172"/>
      <c r="C26" s="140" t="s">
        <v>116</v>
      </c>
      <c r="D26" s="137"/>
      <c r="E26" s="136"/>
      <c r="F26" s="136"/>
      <c r="G26" s="136"/>
      <c r="H26" s="136"/>
      <c r="I26" s="136"/>
      <c r="J26" s="136"/>
      <c r="K26" s="136"/>
      <c r="L26" s="136"/>
      <c r="M26" s="136"/>
      <c r="N26" s="136"/>
      <c r="O26" s="136"/>
      <c r="P26" s="136"/>
      <c r="Q26" s="51"/>
      <c r="R26" s="51"/>
    </row>
    <row r="27" spans="1:18" ht="17.100000000000001" customHeight="1" x14ac:dyDescent="0.15">
      <c r="A27" s="138"/>
      <c r="B27" s="143"/>
      <c r="C27" s="229" t="str">
        <f>"（上記のいずれでも算定できない理由："&amp;IF(燃油作成シート!F14&lt;&gt;"",燃油作成シート!F14&amp;"）","                      "&amp;"）")</f>
        <v>（上記のいずれでも算定できない理由：                      ）</v>
      </c>
      <c r="D27" s="229"/>
      <c r="E27" s="229"/>
      <c r="F27" s="229"/>
      <c r="G27" s="229"/>
      <c r="H27" s="229"/>
      <c r="I27" s="229"/>
      <c r="J27" s="229"/>
      <c r="K27" s="229"/>
      <c r="L27" s="229"/>
      <c r="M27" s="229"/>
      <c r="N27" s="229"/>
      <c r="O27" s="229"/>
      <c r="P27" s="136"/>
      <c r="Q27" s="51"/>
      <c r="R27" s="51"/>
    </row>
    <row r="28" spans="1:18" ht="17.100000000000001" customHeight="1" x14ac:dyDescent="0.15">
      <c r="A28" s="140"/>
      <c r="B28" s="136"/>
      <c r="C28" s="136"/>
      <c r="D28" s="136"/>
      <c r="E28" s="136"/>
      <c r="F28" s="136"/>
      <c r="G28" s="136"/>
      <c r="H28" s="136"/>
      <c r="I28" s="136"/>
      <c r="J28" s="136"/>
      <c r="K28" s="136"/>
      <c r="L28" s="136"/>
      <c r="M28" s="136"/>
      <c r="N28" s="136"/>
      <c r="O28" s="136"/>
      <c r="P28" s="136"/>
      <c r="Q28" s="51"/>
      <c r="R28" s="51"/>
    </row>
    <row r="29" spans="1:18" ht="17.100000000000001" customHeight="1" x14ac:dyDescent="0.15">
      <c r="A29" s="144" t="s">
        <v>172</v>
      </c>
      <c r="B29" s="137"/>
      <c r="C29" s="136" t="s">
        <v>117</v>
      </c>
      <c r="D29" s="137"/>
      <c r="E29" s="137"/>
      <c r="F29" s="137"/>
      <c r="G29" s="137"/>
      <c r="H29" s="137"/>
      <c r="I29" s="137"/>
      <c r="J29" s="137"/>
      <c r="K29" s="137"/>
      <c r="L29" s="137"/>
      <c r="M29" s="137"/>
      <c r="N29" s="137"/>
      <c r="O29" s="137"/>
      <c r="P29" s="137"/>
    </row>
    <row r="30" spans="1:18" ht="17.100000000000001" customHeight="1" x14ac:dyDescent="0.15">
      <c r="A30" s="137"/>
      <c r="B30" s="225" t="s">
        <v>87</v>
      </c>
      <c r="C30" s="225"/>
      <c r="D30" s="165" t="str">
        <f>IF(燃油作成シート!E9="","",燃油作成シート!E9)</f>
        <v/>
      </c>
      <c r="E30" s="166" t="str">
        <f>燃油作成シート!F9</f>
        <v/>
      </c>
      <c r="F30" s="166" t="str">
        <f>燃油作成シート!G9</f>
        <v/>
      </c>
      <c r="G30" s="166" t="str">
        <f>燃油作成シート!H9</f>
        <v/>
      </c>
      <c r="H30" s="166" t="str">
        <f>燃油作成シート!I9</f>
        <v/>
      </c>
      <c r="I30" s="237" t="str">
        <f>燃油作成シート!J9</f>
        <v/>
      </c>
      <c r="J30" s="238"/>
      <c r="K30" s="214" t="str">
        <f>燃油作成シート!K9</f>
        <v/>
      </c>
      <c r="L30" s="214"/>
      <c r="M30" s="147"/>
      <c r="N30" s="137"/>
      <c r="O30" s="137"/>
      <c r="P30" s="137"/>
    </row>
    <row r="31" spans="1:18" ht="17.100000000000001" customHeight="1" x14ac:dyDescent="0.15">
      <c r="A31" s="137"/>
      <c r="B31" s="225" t="s">
        <v>88</v>
      </c>
      <c r="C31" s="225"/>
      <c r="D31" s="146" t="str">
        <f>IF(COUNTIF(B23:B26,"○")=1,IF(ISBLANK(燃油作成シート!E11),"",燃油作成シート!E11),"")</f>
        <v/>
      </c>
      <c r="E31" s="146" t="str">
        <f>IF(COUNTIF(B23:B26,"○")=1,IF(ISBLANK(燃油作成シート!F11),"",燃油作成シート!F11),"")</f>
        <v/>
      </c>
      <c r="F31" s="146" t="str">
        <f>IF(COUNTIF(B23:B26,"○")=1,IF(ISBLANK(燃油作成シート!G11),"",燃油作成シート!G11),"")</f>
        <v/>
      </c>
      <c r="G31" s="146" t="str">
        <f>IF(COUNTIF(B23:B26,"○")=1,IF(ISBLANK(燃油作成シート!H11),"",燃油作成シート!H11),"")</f>
        <v/>
      </c>
      <c r="H31" s="146" t="str">
        <f>IF(COUNTIF(B23:B26,"○")=1,IF(ISBLANK(燃油作成シート!I11),"",燃油作成シート!I11),"")</f>
        <v/>
      </c>
      <c r="I31" s="239" t="str">
        <f>IF(COUNTIF(B23:B26,"○")=1,IF(ISBLANK(燃油作成シート!J11),"",燃油作成シート!J11),"")</f>
        <v/>
      </c>
      <c r="J31" s="240"/>
      <c r="K31" s="215" t="str">
        <f>IF(COUNTIF(B23:B26,"○")=1,IF(ISBLANK(燃油作成シート!K11),"",燃油作成シート!K11),"")</f>
        <v/>
      </c>
      <c r="L31" s="215"/>
      <c r="M31" s="151"/>
      <c r="N31" s="137"/>
      <c r="O31" s="137"/>
      <c r="P31" s="137"/>
    </row>
    <row r="32" spans="1:18" ht="17.100000000000001" customHeight="1" x14ac:dyDescent="0.15">
      <c r="A32" s="137"/>
      <c r="B32" s="147"/>
      <c r="C32" s="136"/>
      <c r="D32" s="137"/>
      <c r="E32" s="148" t="s">
        <v>164</v>
      </c>
      <c r="F32" s="167" t="str">
        <f>IF(COUNTIF($B$23:$B$26,"○")=1,IF(燃油作成シート!M6="",1,燃油作成シート!M6),"")</f>
        <v/>
      </c>
      <c r="G32" s="149" t="s">
        <v>158</v>
      </c>
      <c r="H32" s="150"/>
      <c r="I32" s="137"/>
      <c r="J32" s="151"/>
      <c r="K32" s="151"/>
      <c r="L32" s="151"/>
      <c r="M32" s="151"/>
      <c r="N32" s="137"/>
      <c r="O32" s="137"/>
      <c r="P32" s="137"/>
    </row>
    <row r="33" spans="1:18" ht="17.100000000000001" customHeight="1" x14ac:dyDescent="0.15">
      <c r="A33" s="137"/>
      <c r="B33" s="137"/>
      <c r="C33" s="137"/>
      <c r="D33" s="137"/>
      <c r="E33" s="137"/>
      <c r="F33" s="137"/>
      <c r="G33" s="137"/>
      <c r="H33" s="137"/>
      <c r="I33" s="137"/>
      <c r="J33" s="137"/>
      <c r="K33" s="137"/>
      <c r="L33" s="137"/>
      <c r="M33" s="137"/>
      <c r="N33" s="137"/>
      <c r="O33" s="137"/>
      <c r="P33" s="137"/>
    </row>
    <row r="34" spans="1:18" ht="17.100000000000001" customHeight="1" x14ac:dyDescent="0.15">
      <c r="A34" s="144" t="s">
        <v>171</v>
      </c>
      <c r="B34" s="136"/>
      <c r="C34" s="136" t="s">
        <v>118</v>
      </c>
      <c r="D34" s="136"/>
      <c r="E34" s="136"/>
      <c r="F34" s="226" t="str">
        <f>IF(COUNTIF(B23:B26,"○")=1,IF(B23="○",燃油作成シート!L20,IF(B24="○",燃油作成シート!L22,IF(B25="○",燃油作成シート!L23,IF(B26="○",燃油作成シート!L24)))),"")</f>
        <v/>
      </c>
      <c r="G34" s="226"/>
      <c r="H34" s="226"/>
      <c r="I34" s="136" t="s">
        <v>90</v>
      </c>
      <c r="J34" s="136"/>
      <c r="K34" s="136"/>
      <c r="L34" s="136"/>
      <c r="M34" s="136"/>
      <c r="N34" s="136"/>
      <c r="O34" s="136"/>
      <c r="P34" s="136"/>
      <c r="Q34" s="51"/>
      <c r="R34" s="51"/>
    </row>
    <row r="35" spans="1:18" ht="17.100000000000001" customHeight="1" x14ac:dyDescent="0.15">
      <c r="A35" s="144"/>
      <c r="B35" s="152" t="s">
        <v>153</v>
      </c>
      <c r="C35" s="216" t="s">
        <v>159</v>
      </c>
      <c r="D35" s="216"/>
      <c r="E35" s="216"/>
      <c r="F35" s="216"/>
      <c r="G35" s="216"/>
      <c r="H35" s="216"/>
      <c r="I35" s="216"/>
      <c r="J35" s="216"/>
      <c r="K35" s="216"/>
      <c r="L35" s="216"/>
      <c r="M35" s="216"/>
      <c r="N35" s="216"/>
      <c r="O35" s="216"/>
      <c r="P35" s="136"/>
      <c r="Q35" s="51"/>
      <c r="R35" s="51"/>
    </row>
    <row r="36" spans="1:18" ht="17.100000000000001" customHeight="1" x14ac:dyDescent="0.15">
      <c r="A36" s="144"/>
      <c r="B36" s="136"/>
      <c r="C36" s="216"/>
      <c r="D36" s="216"/>
      <c r="E36" s="216"/>
      <c r="F36" s="216"/>
      <c r="G36" s="216"/>
      <c r="H36" s="216"/>
      <c r="I36" s="216"/>
      <c r="J36" s="216"/>
      <c r="K36" s="216"/>
      <c r="L36" s="216"/>
      <c r="M36" s="216"/>
      <c r="N36" s="216"/>
      <c r="O36" s="216"/>
      <c r="P36" s="136"/>
      <c r="Q36" s="51"/>
      <c r="R36" s="51"/>
    </row>
    <row r="37" spans="1:18" ht="17.100000000000001" customHeight="1" x14ac:dyDescent="0.15">
      <c r="A37" s="144"/>
      <c r="B37" s="136"/>
      <c r="C37" s="216"/>
      <c r="D37" s="216"/>
      <c r="E37" s="216"/>
      <c r="F37" s="216"/>
      <c r="G37" s="216"/>
      <c r="H37" s="216"/>
      <c r="I37" s="216"/>
      <c r="J37" s="216"/>
      <c r="K37" s="216"/>
      <c r="L37" s="216"/>
      <c r="M37" s="216"/>
      <c r="N37" s="216"/>
      <c r="O37" s="216"/>
      <c r="P37" s="136"/>
      <c r="Q37" s="51"/>
      <c r="R37" s="51"/>
    </row>
    <row r="38" spans="1:18" ht="17.100000000000001" customHeight="1" x14ac:dyDescent="0.15">
      <c r="A38" s="144"/>
      <c r="B38" s="136"/>
      <c r="C38" s="216"/>
      <c r="D38" s="216"/>
      <c r="E38" s="216"/>
      <c r="F38" s="216"/>
      <c r="G38" s="216"/>
      <c r="H38" s="216"/>
      <c r="I38" s="216"/>
      <c r="J38" s="216"/>
      <c r="K38" s="216"/>
      <c r="L38" s="216"/>
      <c r="M38" s="216"/>
      <c r="N38" s="216"/>
      <c r="O38" s="216"/>
      <c r="P38" s="136"/>
      <c r="Q38" s="51"/>
      <c r="R38" s="51"/>
    </row>
    <row r="39" spans="1:18" ht="17.100000000000001" customHeight="1" x14ac:dyDescent="0.15">
      <c r="A39" s="144"/>
      <c r="B39" s="136"/>
      <c r="C39" s="216"/>
      <c r="D39" s="216"/>
      <c r="E39" s="216"/>
      <c r="F39" s="216"/>
      <c r="G39" s="216"/>
      <c r="H39" s="216"/>
      <c r="I39" s="216"/>
      <c r="J39" s="216"/>
      <c r="K39" s="216"/>
      <c r="L39" s="216"/>
      <c r="M39" s="216"/>
      <c r="N39" s="216"/>
      <c r="O39" s="216"/>
      <c r="P39" s="136"/>
      <c r="Q39" s="51"/>
      <c r="R39" s="51"/>
    </row>
    <row r="40" spans="1:18" ht="17.100000000000001" customHeight="1" x14ac:dyDescent="0.15">
      <c r="A40" s="144"/>
      <c r="B40" s="153">
        <v>2</v>
      </c>
      <c r="C40" s="216" t="s">
        <v>161</v>
      </c>
      <c r="D40" s="216"/>
      <c r="E40" s="216"/>
      <c r="F40" s="216"/>
      <c r="G40" s="216"/>
      <c r="H40" s="216"/>
      <c r="I40" s="216"/>
      <c r="J40" s="216"/>
      <c r="K40" s="216"/>
      <c r="L40" s="216"/>
      <c r="M40" s="216"/>
      <c r="N40" s="216"/>
      <c r="O40" s="216"/>
      <c r="P40" s="136"/>
      <c r="Q40" s="51"/>
      <c r="R40" s="51"/>
    </row>
    <row r="41" spans="1:18" ht="17.100000000000001" customHeight="1" x14ac:dyDescent="0.15">
      <c r="A41" s="144"/>
      <c r="B41" s="142"/>
      <c r="C41" s="216"/>
      <c r="D41" s="216"/>
      <c r="E41" s="216"/>
      <c r="F41" s="216"/>
      <c r="G41" s="216"/>
      <c r="H41" s="216"/>
      <c r="I41" s="216"/>
      <c r="J41" s="216"/>
      <c r="K41" s="216"/>
      <c r="L41" s="216"/>
      <c r="M41" s="216"/>
      <c r="N41" s="216"/>
      <c r="O41" s="216"/>
      <c r="P41" s="136"/>
      <c r="Q41" s="51"/>
      <c r="R41" s="51"/>
    </row>
    <row r="42" spans="1:18" ht="17.100000000000001" customHeight="1" x14ac:dyDescent="0.15">
      <c r="A42" s="137"/>
      <c r="B42" s="137"/>
      <c r="C42" s="137"/>
      <c r="D42" s="137"/>
      <c r="E42" s="137"/>
      <c r="F42" s="137"/>
      <c r="G42" s="137"/>
      <c r="H42" s="137"/>
      <c r="I42" s="137"/>
      <c r="J42" s="137"/>
      <c r="K42" s="137"/>
      <c r="L42" s="137"/>
      <c r="M42" s="137"/>
      <c r="N42" s="137"/>
      <c r="O42" s="137"/>
      <c r="P42" s="137"/>
    </row>
    <row r="43" spans="1:18" ht="17.100000000000001" customHeight="1" x14ac:dyDescent="0.15">
      <c r="A43" s="173" t="s">
        <v>188</v>
      </c>
      <c r="B43" s="137" t="s">
        <v>189</v>
      </c>
      <c r="C43" s="137"/>
      <c r="D43" s="137"/>
      <c r="E43" s="137"/>
      <c r="F43" s="137"/>
      <c r="G43" s="137"/>
      <c r="H43" s="137"/>
      <c r="I43" s="137"/>
      <c r="J43" s="137"/>
      <c r="K43" s="137"/>
      <c r="L43" s="137"/>
      <c r="M43" s="137"/>
      <c r="N43" s="137"/>
      <c r="O43" s="137"/>
      <c r="P43" s="137"/>
    </row>
    <row r="44" spans="1:18" ht="17.100000000000001" customHeight="1" x14ac:dyDescent="0.15">
      <c r="A44" s="241" t="s">
        <v>168</v>
      </c>
      <c r="B44" s="241"/>
      <c r="C44" s="136" t="s">
        <v>170</v>
      </c>
      <c r="D44" s="137"/>
      <c r="E44" s="137"/>
      <c r="F44" s="226" t="str">
        <f>IF(燃油作成シート!D15="","",燃油作成シート!D15)</f>
        <v/>
      </c>
      <c r="G44" s="226"/>
      <c r="H44" s="226"/>
      <c r="I44" s="137"/>
      <c r="J44" s="137"/>
      <c r="K44" s="137"/>
      <c r="L44" s="137"/>
      <c r="M44" s="137"/>
      <c r="N44" s="137"/>
      <c r="O44" s="137"/>
      <c r="P44" s="137"/>
    </row>
    <row r="45" spans="1:18" ht="17.100000000000001" customHeight="1" x14ac:dyDescent="0.15">
      <c r="A45" s="144"/>
      <c r="B45" s="137"/>
      <c r="C45" s="137"/>
      <c r="D45" s="137"/>
      <c r="E45" s="137"/>
      <c r="F45" s="154"/>
      <c r="G45" s="154"/>
      <c r="H45" s="154"/>
      <c r="I45" s="137"/>
      <c r="J45" s="137"/>
      <c r="K45" s="137"/>
      <c r="L45" s="137"/>
      <c r="M45" s="137"/>
      <c r="N45" s="137"/>
      <c r="O45" s="137"/>
      <c r="P45" s="137"/>
    </row>
    <row r="46" spans="1:18" ht="17.100000000000001" customHeight="1" x14ac:dyDescent="0.15">
      <c r="A46" s="144"/>
      <c r="B46" s="137"/>
      <c r="C46" s="155" t="s">
        <v>150</v>
      </c>
      <c r="D46" s="137"/>
      <c r="E46" s="137"/>
      <c r="F46" s="154"/>
      <c r="G46" s="154"/>
      <c r="H46" s="154"/>
      <c r="I46" s="137"/>
      <c r="J46" s="137"/>
      <c r="K46" s="137"/>
      <c r="L46" s="137"/>
      <c r="M46" s="137"/>
      <c r="N46" s="137"/>
      <c r="O46" s="137"/>
      <c r="P46" s="137"/>
    </row>
    <row r="47" spans="1:18" ht="17.100000000000001" customHeight="1" x14ac:dyDescent="0.15">
      <c r="A47" s="144"/>
      <c r="B47" s="137"/>
      <c r="C47" s="218" t="s">
        <v>143</v>
      </c>
      <c r="D47" s="218"/>
      <c r="E47" s="218"/>
      <c r="F47" s="218" t="s">
        <v>144</v>
      </c>
      <c r="G47" s="218"/>
      <c r="H47" s="218"/>
      <c r="I47" s="218"/>
      <c r="J47" s="218"/>
      <c r="K47" s="218"/>
      <c r="L47" s="218"/>
      <c r="M47" s="218"/>
      <c r="N47" s="218"/>
      <c r="O47" s="137"/>
      <c r="P47" s="137"/>
    </row>
    <row r="48" spans="1:18" ht="45" customHeight="1" x14ac:dyDescent="0.15">
      <c r="A48" s="144"/>
      <c r="B48" s="137"/>
      <c r="C48" s="217" t="s">
        <v>145</v>
      </c>
      <c r="D48" s="217"/>
      <c r="E48" s="217"/>
      <c r="F48" s="219" t="s">
        <v>146</v>
      </c>
      <c r="G48" s="219"/>
      <c r="H48" s="219"/>
      <c r="I48" s="219"/>
      <c r="J48" s="219"/>
      <c r="K48" s="219"/>
      <c r="L48" s="219"/>
      <c r="M48" s="219"/>
      <c r="N48" s="219"/>
      <c r="O48" s="137"/>
      <c r="P48" s="137"/>
    </row>
    <row r="49" spans="1:18" ht="45" customHeight="1" x14ac:dyDescent="0.15">
      <c r="A49" s="144"/>
      <c r="B49" s="137"/>
      <c r="C49" s="217" t="s">
        <v>147</v>
      </c>
      <c r="D49" s="217"/>
      <c r="E49" s="217"/>
      <c r="F49" s="219" t="s">
        <v>148</v>
      </c>
      <c r="G49" s="219"/>
      <c r="H49" s="219"/>
      <c r="I49" s="219"/>
      <c r="J49" s="219"/>
      <c r="K49" s="219"/>
      <c r="L49" s="219"/>
      <c r="M49" s="219"/>
      <c r="N49" s="219"/>
      <c r="O49" s="137"/>
      <c r="P49" s="137"/>
    </row>
    <row r="50" spans="1:18" ht="45" customHeight="1" x14ac:dyDescent="0.15">
      <c r="A50" s="144"/>
      <c r="B50" s="137"/>
      <c r="C50" s="218" t="s">
        <v>154</v>
      </c>
      <c r="D50" s="218"/>
      <c r="E50" s="218"/>
      <c r="F50" s="219" t="s">
        <v>149</v>
      </c>
      <c r="G50" s="219"/>
      <c r="H50" s="219"/>
      <c r="I50" s="219"/>
      <c r="J50" s="219"/>
      <c r="K50" s="219"/>
      <c r="L50" s="219"/>
      <c r="M50" s="219"/>
      <c r="N50" s="219"/>
      <c r="O50" s="137"/>
      <c r="P50" s="137"/>
    </row>
    <row r="51" spans="1:18" ht="17.100000000000001" customHeight="1" x14ac:dyDescent="0.15">
      <c r="A51" s="144"/>
      <c r="B51" s="137"/>
      <c r="C51" s="137"/>
      <c r="D51" s="137"/>
      <c r="E51" s="137"/>
      <c r="F51" s="154"/>
      <c r="G51" s="154"/>
      <c r="H51" s="154"/>
      <c r="I51" s="137"/>
      <c r="J51" s="137"/>
      <c r="K51" s="137"/>
      <c r="L51" s="137"/>
      <c r="M51" s="137"/>
      <c r="N51" s="137"/>
      <c r="O51" s="137"/>
      <c r="P51" s="137"/>
    </row>
    <row r="52" spans="1:18" ht="17.100000000000001" customHeight="1" x14ac:dyDescent="0.15">
      <c r="A52" s="242" t="s">
        <v>172</v>
      </c>
      <c r="B52" s="242"/>
      <c r="C52" s="144" t="s">
        <v>169</v>
      </c>
      <c r="D52" s="137"/>
      <c r="E52" s="137"/>
      <c r="F52" s="137"/>
      <c r="G52" s="137"/>
      <c r="H52" s="137"/>
      <c r="I52" s="137"/>
      <c r="J52" s="137"/>
      <c r="K52" s="137"/>
      <c r="L52" s="137"/>
      <c r="M52" s="137"/>
      <c r="N52" s="137"/>
      <c r="O52" s="137"/>
      <c r="P52" s="137"/>
    </row>
    <row r="53" spans="1:18" ht="17.100000000000001" customHeight="1" x14ac:dyDescent="0.15">
      <c r="A53" s="220" t="s">
        <v>87</v>
      </c>
      <c r="B53" s="220"/>
      <c r="C53" s="156" t="s">
        <v>94</v>
      </c>
      <c r="D53" s="156" t="s">
        <v>95</v>
      </c>
      <c r="E53" s="156" t="s">
        <v>96</v>
      </c>
      <c r="F53" s="156" t="s">
        <v>97</v>
      </c>
      <c r="G53" s="156" t="s">
        <v>98</v>
      </c>
      <c r="H53" s="156" t="s">
        <v>99</v>
      </c>
      <c r="I53" s="220" t="s">
        <v>100</v>
      </c>
      <c r="J53" s="220"/>
      <c r="K53" s="230" t="s">
        <v>101</v>
      </c>
      <c r="L53" s="231"/>
      <c r="M53" s="230" t="s">
        <v>102</v>
      </c>
      <c r="N53" s="231"/>
      <c r="O53" s="220" t="s">
        <v>103</v>
      </c>
      <c r="P53" s="220"/>
      <c r="Q53" s="51"/>
      <c r="R53" s="51"/>
    </row>
    <row r="54" spans="1:18" ht="17.100000000000001" customHeight="1" x14ac:dyDescent="0.15">
      <c r="A54" s="220" t="s">
        <v>87</v>
      </c>
      <c r="B54" s="220"/>
      <c r="C54" s="157" t="str">
        <f>IF(燃油作成シート!E30="","",燃油作成シート!E30)</f>
        <v/>
      </c>
      <c r="D54" s="157" t="str">
        <f>IF(燃油作成シート!F30="","",燃油作成シート!F30)</f>
        <v/>
      </c>
      <c r="E54" s="157" t="str">
        <f>IF(燃油作成シート!G30="","",燃油作成シート!G30)</f>
        <v/>
      </c>
      <c r="F54" s="157" t="str">
        <f>IF(燃油作成シート!H30="","",燃油作成シート!H30)</f>
        <v/>
      </c>
      <c r="G54" s="157" t="str">
        <f>IF(燃油作成シート!I30="","",燃油作成シート!I30)</f>
        <v/>
      </c>
      <c r="H54" s="157" t="str">
        <f>IF(燃油作成シート!J30="","",燃油作成シート!J30)</f>
        <v/>
      </c>
      <c r="I54" s="212" t="str">
        <f>IF(燃油作成シート!K30="","",燃油作成シート!K30)</f>
        <v/>
      </c>
      <c r="J54" s="212"/>
      <c r="K54" s="227" t="str">
        <f>IF(燃油作成シート!L30="","",燃油作成シート!L30)</f>
        <v/>
      </c>
      <c r="L54" s="228"/>
      <c r="M54" s="227" t="str">
        <f>IF(燃油作成シート!M30="","",燃油作成シート!M30)</f>
        <v/>
      </c>
      <c r="N54" s="228"/>
      <c r="O54" s="227" t="str">
        <f>IF(燃油作成シート!N30="","",燃油作成シート!N30)</f>
        <v/>
      </c>
      <c r="P54" s="228"/>
      <c r="Q54" s="51"/>
      <c r="R54" s="51"/>
    </row>
    <row r="55" spans="1:18" ht="17.100000000000001" customHeight="1" x14ac:dyDescent="0.15">
      <c r="A55" s="220" t="s">
        <v>104</v>
      </c>
      <c r="B55" s="220"/>
      <c r="C55" s="158" t="str">
        <f>IF(COUNTIF($B$23:$B$26,"○")=1,ROUNDDOWN(IF($B$23="○",燃油作成シート!E32,IF($B$24="○",燃油作成シート!E34,IF($B$25="○",燃油作成シート!E36,IF($B$26="○",燃油作成シート!E38)))),0),"")</f>
        <v/>
      </c>
      <c r="D55" s="158" t="str">
        <f>IF(COUNTIF($B$23:$B$26,"○")=1,ROUNDDOWN(IF($B$23="○",燃油作成シート!F32,IF($B$24="○",燃油作成シート!F34,IF($B$25="○",燃油作成シート!F36,IF($B$26="○",燃油作成シート!F38)))),0),"")</f>
        <v/>
      </c>
      <c r="E55" s="158" t="str">
        <f>IF(COUNTIF($B$23:$B$26,"○")=1,ROUNDDOWN(IF($B$23="○",燃油作成シート!G32,IF($B$24="○",燃油作成シート!G34,IF($B$25="○",燃油作成シート!G36,IF($B$26="○",燃油作成シート!G38)))),0),"")</f>
        <v/>
      </c>
      <c r="F55" s="158" t="str">
        <f>IF(COUNTIF($B$23:$B$26,"○")=1,ROUNDDOWN(IF($B$23="○",燃油作成シート!H32,IF($B$24="○",燃油作成シート!H34,IF($B$25="○",燃油作成シート!H36,IF($B$26="○",燃油作成シート!H38)))),0),"")</f>
        <v/>
      </c>
      <c r="G55" s="158" t="str">
        <f>IF(COUNTIF($B$23:$B$26,"○")=1,ROUNDDOWN(IF($B$23="○",燃油作成シート!I32,IF($B$24="○",燃油作成シート!I34,IF($B$25="○",燃油作成シート!I36,IF($B$26="○",燃油作成シート!I38)))),0),"")</f>
        <v/>
      </c>
      <c r="H55" s="158" t="str">
        <f>IF(COUNTIF($B$23:$B$26,"○")=1,ROUNDDOWN(IF($B$23="○",燃油作成シート!J32,IF($B$24="○",燃油作成シート!J34,IF($B$25="○",燃油作成シート!J36,IF($B$26="○",燃油作成シート!J38)))),0),"")</f>
        <v/>
      </c>
      <c r="I55" s="213" t="str">
        <f>IF(COUNTIF($B$23:$B$26,"○")=1,ROUNDDOWN(IF($B$23="○",燃油作成シート!K32,IF($B$24="○",燃油作成シート!K34,IF($B$25="○",燃油作成シート!K36,IF($B$26="○",燃油作成シート!K38)))),0),"")</f>
        <v/>
      </c>
      <c r="J55" s="213"/>
      <c r="K55" s="232" t="str">
        <f>IF(COUNTIF($B$23:$B$26,"○")=1,ROUNDDOWN(IF($B$23="○",燃油作成シート!L32,IF($B$24="○",燃油作成シート!L34,IF($B$25="○",燃油作成シート!L36,IF($B$26="○",燃油作成シート!L38)))),0),"")</f>
        <v/>
      </c>
      <c r="L55" s="233"/>
      <c r="M55" s="232" t="str">
        <f>IF(COUNTIF($B$23:$B$26,"○")=1,ROUNDDOWN(IF($B$23="○",燃油作成シート!M32,IF($B$24="○",燃油作成シート!M34,IF($B$25="○",燃油作成シート!M36,IF($B$26="○",燃油作成シート!M38)))),0),"")</f>
        <v/>
      </c>
      <c r="N55" s="233"/>
      <c r="O55" s="213" t="str">
        <f>IF(COUNTIF($B$23:$B$26,"○")=1,ROUNDDOWN(IF($B$23="○",燃油作成シート!N32,IF($B$24="○",燃油作成シート!N34,IF($B$25="○",燃油作成シート!N36,IF($B$26="○",燃油作成シート!N38)))),0),"")</f>
        <v/>
      </c>
      <c r="P55" s="213"/>
      <c r="Q55" s="51"/>
      <c r="R55" s="51"/>
    </row>
    <row r="56" spans="1:18" ht="17.100000000000001" customHeight="1" x14ac:dyDescent="0.15">
      <c r="A56" s="220" t="s">
        <v>105</v>
      </c>
      <c r="B56" s="220"/>
      <c r="C56" s="159" t="str">
        <f>IF(COUNTIF($B$23:$B$26,"○")=1,IF($B$23="○",燃油作成シート!E33,IF($B$24="○",燃油作成シート!E35,IF($B$25="○",燃油作成シート!E37,IF($B$26="○",燃油作成シート!E39)))),"")</f>
        <v/>
      </c>
      <c r="D56" s="159" t="str">
        <f>IF(COUNTIF($B$23:$B$26,"○")=1,IF($B$23="○",燃油作成シート!F33,IF($B$24="○",燃油作成シート!F35,IF($B$25="○",燃油作成シート!F37,IF($B$26="○",燃油作成シート!F39)))),"")</f>
        <v/>
      </c>
      <c r="E56" s="159" t="str">
        <f>IF(COUNTIF($B$23:$B$26,"○")=1,IF($B$23="○",燃油作成シート!G33,IF($B$24="○",燃油作成シート!G35,IF($B$25="○",燃油作成シート!G37,IF($B$26="○",燃油作成シート!G39)))),"")</f>
        <v/>
      </c>
      <c r="F56" s="159" t="str">
        <f>IF(COUNTIF($B$23:$B$26,"○")=1,IF($B$23="○",燃油作成シート!H33,IF($B$24="○",燃油作成シート!H35,IF($B$25="○",燃油作成シート!H37,IF($B$26="○",燃油作成シート!H39)))),"")</f>
        <v/>
      </c>
      <c r="G56" s="159" t="str">
        <f>IF(COUNTIF($B$23:$B$26,"○")=1,IF($B$23="○",燃油作成シート!I33,IF($B$24="○",燃油作成シート!I35,IF($B$25="○",燃油作成シート!I37,IF($B$26="○",燃油作成シート!I39)))),"")</f>
        <v/>
      </c>
      <c r="H56" s="159" t="str">
        <f>IF(COUNTIF($B$23:$B$26,"○")=1,IF($B$23="○",燃油作成シート!J33,IF($B$24="○",燃油作成シート!J35,IF($B$25="○",燃油作成シート!J37,IF($B$26="○",燃油作成シート!J39)))),"")</f>
        <v/>
      </c>
      <c r="I56" s="221" t="str">
        <f>IF(COUNTIF($B$23:$B$26,"○")=1,IF($B$23="○",燃油作成シート!K33,IF($B$24="○",燃油作成シート!K35,IF($B$25="○",燃油作成シート!K37,IF($B$26="○",燃油作成シート!K39)))),"")</f>
        <v/>
      </c>
      <c r="J56" s="221"/>
      <c r="K56" s="234" t="str">
        <f>IF(COUNTIF($B$23:$B$26,"○")=1,IF($B$23="○",燃油作成シート!L33,IF($B$24="○",燃油作成シート!L35,IF($B$25="○",燃油作成シート!L37,IF($B$26="○",燃油作成シート!L39)))),"")</f>
        <v/>
      </c>
      <c r="L56" s="235"/>
      <c r="M56" s="234" t="str">
        <f>IF(COUNTIF($B$23:$B$26,"○")=1,IF($B$23="○",燃油作成シート!M33,IF($B$24="○",燃油作成シート!M35,IF($B$25="○",燃油作成シート!M37,IF($B$26="○",燃油作成シート!M39)))),"")</f>
        <v/>
      </c>
      <c r="N56" s="235"/>
      <c r="O56" s="221" t="str">
        <f>IF(COUNTIF($B$23:$B$26,"○")=1,IF($B$23="○",燃油作成シート!N33,IF($B$24="○",燃油作成シート!N35,IF($B$25="○",燃油作成シート!N37,IF($B$26="○",燃油作成シート!N39)))),"")</f>
        <v/>
      </c>
      <c r="P56" s="221"/>
      <c r="Q56" s="51"/>
      <c r="R56" s="51"/>
    </row>
    <row r="57" spans="1:18" ht="17.100000000000001" customHeight="1" x14ac:dyDescent="0.15">
      <c r="A57" s="160"/>
      <c r="B57" s="160"/>
      <c r="C57" s="161"/>
      <c r="D57" s="161"/>
      <c r="E57" s="161"/>
      <c r="F57" s="161"/>
      <c r="G57" s="161"/>
      <c r="H57" s="161"/>
      <c r="I57" s="161"/>
      <c r="J57" s="161"/>
      <c r="K57" s="161"/>
      <c r="L57" s="161"/>
      <c r="M57" s="161"/>
      <c r="N57" s="161"/>
      <c r="O57" s="161"/>
      <c r="P57" s="161"/>
      <c r="Q57" s="51"/>
      <c r="R57" s="51"/>
    </row>
    <row r="58" spans="1:18" ht="17.100000000000001" customHeight="1" x14ac:dyDescent="0.15">
      <c r="A58" s="160"/>
      <c r="B58" s="153" t="s">
        <v>139</v>
      </c>
      <c r="C58" s="216" t="s">
        <v>140</v>
      </c>
      <c r="D58" s="216"/>
      <c r="E58" s="216"/>
      <c r="F58" s="216"/>
      <c r="G58" s="216"/>
      <c r="H58" s="216"/>
      <c r="I58" s="216"/>
      <c r="J58" s="216"/>
      <c r="K58" s="216"/>
      <c r="L58" s="216"/>
      <c r="M58" s="216"/>
      <c r="N58" s="216"/>
      <c r="O58" s="216"/>
      <c r="P58" s="161"/>
      <c r="Q58" s="51"/>
      <c r="R58" s="51"/>
    </row>
    <row r="59" spans="1:18" ht="17.100000000000001" customHeight="1" x14ac:dyDescent="0.15">
      <c r="A59" s="160"/>
      <c r="B59" s="162"/>
      <c r="C59" s="216"/>
      <c r="D59" s="216"/>
      <c r="E59" s="216"/>
      <c r="F59" s="216"/>
      <c r="G59" s="216"/>
      <c r="H59" s="216"/>
      <c r="I59" s="216"/>
      <c r="J59" s="216"/>
      <c r="K59" s="216"/>
      <c r="L59" s="216"/>
      <c r="M59" s="216"/>
      <c r="N59" s="216"/>
      <c r="O59" s="216"/>
      <c r="P59" s="161"/>
      <c r="Q59" s="51"/>
      <c r="R59" s="51"/>
    </row>
    <row r="60" spans="1:18" ht="17.100000000000001" customHeight="1" x14ac:dyDescent="0.15">
      <c r="A60" s="160"/>
      <c r="B60" s="163" t="s">
        <v>141</v>
      </c>
      <c r="C60" s="216" t="s">
        <v>151</v>
      </c>
      <c r="D60" s="216"/>
      <c r="E60" s="216"/>
      <c r="F60" s="216"/>
      <c r="G60" s="216"/>
      <c r="H60" s="216"/>
      <c r="I60" s="216"/>
      <c r="J60" s="216"/>
      <c r="K60" s="216"/>
      <c r="L60" s="216"/>
      <c r="M60" s="216"/>
      <c r="N60" s="216"/>
      <c r="O60" s="216"/>
      <c r="P60" s="161"/>
      <c r="Q60" s="51"/>
      <c r="R60" s="51"/>
    </row>
    <row r="61" spans="1:18" ht="17.100000000000001" customHeight="1" x14ac:dyDescent="0.15">
      <c r="A61" s="160"/>
      <c r="B61" s="141"/>
      <c r="C61" s="216"/>
      <c r="D61" s="216"/>
      <c r="E61" s="216"/>
      <c r="F61" s="216"/>
      <c r="G61" s="216"/>
      <c r="H61" s="216"/>
      <c r="I61" s="216"/>
      <c r="J61" s="216"/>
      <c r="K61" s="216"/>
      <c r="L61" s="216"/>
      <c r="M61" s="216"/>
      <c r="N61" s="216"/>
      <c r="O61" s="216"/>
      <c r="P61" s="161"/>
      <c r="Q61" s="51"/>
      <c r="R61" s="51"/>
    </row>
    <row r="62" spans="1:18" ht="17.100000000000001" customHeight="1" x14ac:dyDescent="0.15">
      <c r="A62" s="136"/>
      <c r="B62" s="141"/>
      <c r="C62" s="216"/>
      <c r="D62" s="216"/>
      <c r="E62" s="216"/>
      <c r="F62" s="216"/>
      <c r="G62" s="216"/>
      <c r="H62" s="216"/>
      <c r="I62" s="216"/>
      <c r="J62" s="216"/>
      <c r="K62" s="216"/>
      <c r="L62" s="216"/>
      <c r="M62" s="216"/>
      <c r="N62" s="216"/>
      <c r="O62" s="216"/>
      <c r="P62" s="136"/>
      <c r="Q62" s="51"/>
      <c r="R62" s="51"/>
    </row>
    <row r="63" spans="1:18" ht="17.100000000000001" customHeight="1" x14ac:dyDescent="0.15">
      <c r="A63" s="136"/>
      <c r="B63" s="141"/>
      <c r="C63" s="216"/>
      <c r="D63" s="216"/>
      <c r="E63" s="216"/>
      <c r="F63" s="216"/>
      <c r="G63" s="216"/>
      <c r="H63" s="216"/>
      <c r="I63" s="216"/>
      <c r="J63" s="216"/>
      <c r="K63" s="216"/>
      <c r="L63" s="216"/>
      <c r="M63" s="216"/>
      <c r="N63" s="216"/>
      <c r="O63" s="216"/>
      <c r="P63" s="136"/>
      <c r="Q63" s="51"/>
      <c r="R63" s="51"/>
    </row>
    <row r="64" spans="1:18" ht="17.100000000000001" customHeight="1" x14ac:dyDescent="0.15">
      <c r="A64" s="136"/>
      <c r="B64" s="141"/>
      <c r="C64" s="216"/>
      <c r="D64" s="216"/>
      <c r="E64" s="216"/>
      <c r="F64" s="216"/>
      <c r="G64" s="216"/>
      <c r="H64" s="216"/>
      <c r="I64" s="216"/>
      <c r="J64" s="216"/>
      <c r="K64" s="216"/>
      <c r="L64" s="216"/>
      <c r="M64" s="216"/>
      <c r="N64" s="216"/>
      <c r="O64" s="216"/>
      <c r="P64" s="136"/>
      <c r="Q64" s="51"/>
      <c r="R64" s="51"/>
    </row>
    <row r="65" spans="1:18" ht="17.100000000000001" customHeight="1" x14ac:dyDescent="0.15">
      <c r="A65" s="136"/>
      <c r="B65" s="141"/>
      <c r="C65" s="216"/>
      <c r="D65" s="216"/>
      <c r="E65" s="216"/>
      <c r="F65" s="216"/>
      <c r="G65" s="216"/>
      <c r="H65" s="216"/>
      <c r="I65" s="216"/>
      <c r="J65" s="216"/>
      <c r="K65" s="216"/>
      <c r="L65" s="216"/>
      <c r="M65" s="216"/>
      <c r="N65" s="216"/>
      <c r="O65" s="216"/>
      <c r="P65" s="136"/>
      <c r="Q65" s="51"/>
      <c r="R65" s="51"/>
    </row>
    <row r="66" spans="1:18" ht="17.100000000000001" customHeight="1" x14ac:dyDescent="0.15">
      <c r="A66" s="136"/>
      <c r="B66" s="136"/>
      <c r="C66" s="136"/>
      <c r="D66" s="136"/>
      <c r="E66" s="136"/>
      <c r="F66" s="136"/>
      <c r="G66" s="136"/>
      <c r="H66" s="136"/>
      <c r="I66" s="136"/>
      <c r="J66" s="136"/>
      <c r="K66" s="136"/>
      <c r="L66" s="136"/>
      <c r="M66" s="136"/>
      <c r="N66" s="136"/>
      <c r="O66" s="136"/>
      <c r="P66" s="136"/>
      <c r="Q66" s="51"/>
      <c r="R66" s="51"/>
    </row>
    <row r="67" spans="1:18" ht="17.100000000000001" customHeight="1" x14ac:dyDescent="0.15">
      <c r="A67" s="173" t="s">
        <v>190</v>
      </c>
      <c r="B67" s="140" t="s">
        <v>191</v>
      </c>
      <c r="C67" s="140"/>
      <c r="D67" s="140"/>
      <c r="E67" s="140"/>
      <c r="F67" s="140"/>
      <c r="G67" s="140"/>
      <c r="H67" s="140"/>
      <c r="I67" s="140"/>
      <c r="J67" s="140"/>
      <c r="K67" s="140"/>
      <c r="L67" s="140"/>
      <c r="M67" s="140"/>
      <c r="N67" s="140"/>
      <c r="O67" s="140"/>
      <c r="P67" s="136"/>
      <c r="Q67" s="51"/>
      <c r="R67" s="51"/>
    </row>
    <row r="68" spans="1:18" ht="17.100000000000001" customHeight="1" x14ac:dyDescent="0.15">
      <c r="A68" s="241" t="s">
        <v>192</v>
      </c>
      <c r="B68" s="241"/>
      <c r="C68" s="216" t="s">
        <v>163</v>
      </c>
      <c r="D68" s="216"/>
      <c r="E68" s="216"/>
      <c r="F68" s="216"/>
      <c r="G68" s="216"/>
      <c r="H68" s="216"/>
      <c r="I68" s="216"/>
      <c r="J68" s="216"/>
      <c r="K68" s="216"/>
      <c r="L68" s="216"/>
      <c r="M68" s="216"/>
      <c r="N68" s="216"/>
      <c r="O68" s="216"/>
      <c r="P68" s="162"/>
      <c r="Q68" s="51"/>
      <c r="R68" s="51"/>
    </row>
    <row r="69" spans="1:18" ht="17.100000000000001" customHeight="1" x14ac:dyDescent="0.15">
      <c r="A69" s="144"/>
      <c r="B69" s="136"/>
      <c r="C69" s="216"/>
      <c r="D69" s="216"/>
      <c r="E69" s="216"/>
      <c r="F69" s="216"/>
      <c r="G69" s="216"/>
      <c r="H69" s="216"/>
      <c r="I69" s="216"/>
      <c r="J69" s="216"/>
      <c r="K69" s="216"/>
      <c r="L69" s="216"/>
      <c r="M69" s="216"/>
      <c r="N69" s="216"/>
      <c r="O69" s="216"/>
      <c r="P69" s="162"/>
      <c r="Q69" s="51"/>
      <c r="R69" s="51"/>
    </row>
    <row r="70" spans="1:18" ht="17.100000000000001" customHeight="1" x14ac:dyDescent="0.15">
      <c r="A70" s="144"/>
      <c r="B70" s="136"/>
      <c r="C70" s="216"/>
      <c r="D70" s="216"/>
      <c r="E70" s="216"/>
      <c r="F70" s="216"/>
      <c r="G70" s="216"/>
      <c r="H70" s="216"/>
      <c r="I70" s="216"/>
      <c r="J70" s="216"/>
      <c r="K70" s="216"/>
      <c r="L70" s="216"/>
      <c r="M70" s="216"/>
      <c r="N70" s="216"/>
      <c r="O70" s="216"/>
      <c r="P70" s="162"/>
      <c r="Q70" s="51"/>
      <c r="R70" s="51"/>
    </row>
    <row r="71" spans="1:18" ht="17.100000000000001" customHeight="1" x14ac:dyDescent="0.15">
      <c r="A71" s="241" t="s">
        <v>193</v>
      </c>
      <c r="B71" s="241"/>
      <c r="C71" s="216" t="s">
        <v>162</v>
      </c>
      <c r="D71" s="216"/>
      <c r="E71" s="216"/>
      <c r="F71" s="216"/>
      <c r="G71" s="216"/>
      <c r="H71" s="216"/>
      <c r="I71" s="216"/>
      <c r="J71" s="216"/>
      <c r="K71" s="216"/>
      <c r="L71" s="216"/>
      <c r="M71" s="216"/>
      <c r="N71" s="216"/>
      <c r="O71" s="216"/>
      <c r="P71" s="142"/>
      <c r="Q71" s="51"/>
      <c r="R71" s="51"/>
    </row>
    <row r="72" spans="1:18" ht="17.100000000000001" customHeight="1" x14ac:dyDescent="0.15">
      <c r="A72" s="136"/>
      <c r="B72" s="136"/>
      <c r="C72" s="216"/>
      <c r="D72" s="216"/>
      <c r="E72" s="216"/>
      <c r="F72" s="216"/>
      <c r="G72" s="216"/>
      <c r="H72" s="216"/>
      <c r="I72" s="216"/>
      <c r="J72" s="216"/>
      <c r="K72" s="216"/>
      <c r="L72" s="216"/>
      <c r="M72" s="216"/>
      <c r="N72" s="216"/>
      <c r="O72" s="216"/>
      <c r="P72" s="142"/>
      <c r="Q72" s="51"/>
      <c r="R72" s="51"/>
    </row>
    <row r="73" spans="1:18" ht="17.100000000000001" customHeight="1" x14ac:dyDescent="0.15">
      <c r="A73" s="136"/>
      <c r="B73" s="136"/>
      <c r="C73" s="216"/>
      <c r="D73" s="216"/>
      <c r="E73" s="216"/>
      <c r="F73" s="216"/>
      <c r="G73" s="216"/>
      <c r="H73" s="216"/>
      <c r="I73" s="216"/>
      <c r="J73" s="216"/>
      <c r="K73" s="216"/>
      <c r="L73" s="216"/>
      <c r="M73" s="216"/>
      <c r="N73" s="216"/>
      <c r="O73" s="216"/>
      <c r="P73" s="142"/>
      <c r="Q73" s="51"/>
      <c r="R73" s="51"/>
    </row>
    <row r="74" spans="1:18" ht="17.100000000000001" customHeight="1" x14ac:dyDescent="0.15">
      <c r="A74" s="241" t="s">
        <v>194</v>
      </c>
      <c r="B74" s="241"/>
      <c r="C74" s="216" t="s">
        <v>107</v>
      </c>
      <c r="D74" s="216"/>
      <c r="E74" s="216"/>
      <c r="F74" s="216"/>
      <c r="G74" s="216"/>
      <c r="H74" s="216"/>
      <c r="I74" s="216"/>
      <c r="J74" s="216"/>
      <c r="K74" s="216"/>
      <c r="L74" s="216"/>
      <c r="M74" s="216"/>
      <c r="N74" s="216"/>
      <c r="O74" s="216"/>
      <c r="P74" s="142"/>
      <c r="Q74" s="51"/>
      <c r="R74" s="51"/>
    </row>
    <row r="75" spans="1:18" ht="17.100000000000001" customHeight="1" x14ac:dyDescent="0.15">
      <c r="A75" s="136"/>
      <c r="B75" s="136"/>
      <c r="C75" s="216"/>
      <c r="D75" s="216"/>
      <c r="E75" s="216"/>
      <c r="F75" s="216"/>
      <c r="G75" s="216"/>
      <c r="H75" s="216"/>
      <c r="I75" s="216"/>
      <c r="J75" s="216"/>
      <c r="K75" s="216"/>
      <c r="L75" s="216"/>
      <c r="M75" s="216"/>
      <c r="N75" s="216"/>
      <c r="O75" s="216"/>
      <c r="P75" s="142"/>
      <c r="Q75" s="51"/>
      <c r="R75" s="51"/>
    </row>
    <row r="76" spans="1:18" ht="17.100000000000001" customHeight="1" x14ac:dyDescent="0.15">
      <c r="A76" s="51"/>
      <c r="B76" s="51"/>
      <c r="C76" s="54"/>
      <c r="D76" s="54"/>
      <c r="E76" s="54"/>
      <c r="F76" s="54"/>
      <c r="G76" s="54"/>
      <c r="H76" s="54"/>
      <c r="I76" s="54"/>
      <c r="J76" s="54"/>
      <c r="K76" s="54"/>
      <c r="L76" s="54"/>
      <c r="M76" s="54"/>
      <c r="N76" s="54"/>
      <c r="O76" s="54"/>
      <c r="P76" s="51"/>
      <c r="Q76" s="51"/>
      <c r="R76" s="51"/>
    </row>
    <row r="77" spans="1:18" ht="17.100000000000001" customHeight="1" x14ac:dyDescent="0.15">
      <c r="A77" s="51"/>
      <c r="B77" s="51"/>
      <c r="C77" s="51"/>
      <c r="D77" s="51"/>
      <c r="E77" s="51"/>
      <c r="F77" s="51"/>
      <c r="G77" s="51"/>
      <c r="H77" s="51"/>
      <c r="I77" s="51"/>
      <c r="J77" s="51"/>
      <c r="K77" s="51"/>
      <c r="L77" s="51"/>
      <c r="M77" s="51"/>
      <c r="N77" s="51"/>
      <c r="O77" s="51"/>
      <c r="P77" s="51"/>
      <c r="Q77" s="51"/>
      <c r="R77" s="51"/>
    </row>
    <row r="78" spans="1:18" ht="17.100000000000001" customHeight="1" x14ac:dyDescent="0.15">
      <c r="A78" s="51"/>
      <c r="B78" s="51"/>
      <c r="C78" s="51"/>
      <c r="D78" s="51"/>
      <c r="E78" s="51"/>
      <c r="F78" s="51"/>
      <c r="G78" s="51"/>
      <c r="H78" s="51"/>
      <c r="I78" s="51"/>
      <c r="J78" s="51"/>
      <c r="K78" s="51"/>
      <c r="L78" s="51"/>
      <c r="M78" s="51"/>
      <c r="N78" s="51"/>
      <c r="O78" s="51"/>
      <c r="P78" s="51"/>
      <c r="Q78" s="51"/>
      <c r="R78" s="51"/>
    </row>
    <row r="79" spans="1:18" ht="17.100000000000001" customHeight="1" x14ac:dyDescent="0.15">
      <c r="A79" s="51"/>
      <c r="B79" s="51"/>
      <c r="C79" s="51"/>
      <c r="D79" s="51"/>
      <c r="E79" s="51"/>
      <c r="F79" s="51"/>
      <c r="G79" s="51"/>
      <c r="H79" s="51"/>
      <c r="I79" s="51"/>
      <c r="J79" s="51"/>
      <c r="K79" s="51"/>
      <c r="L79" s="51"/>
      <c r="M79" s="51"/>
      <c r="N79" s="51"/>
      <c r="O79" s="51"/>
      <c r="P79" s="51"/>
      <c r="Q79" s="51"/>
      <c r="R79" s="51"/>
    </row>
    <row r="80" spans="1:18" ht="17.100000000000001" customHeight="1" x14ac:dyDescent="0.15">
      <c r="A80" s="51"/>
      <c r="B80" s="51"/>
      <c r="C80" s="51"/>
      <c r="D80" s="51"/>
      <c r="E80" s="51"/>
      <c r="F80" s="51"/>
      <c r="G80" s="51"/>
      <c r="H80" s="51"/>
      <c r="I80" s="51"/>
      <c r="J80" s="51"/>
      <c r="K80" s="51"/>
      <c r="L80" s="51"/>
      <c r="M80" s="51"/>
      <c r="N80" s="51"/>
      <c r="O80" s="51"/>
      <c r="P80" s="51"/>
      <c r="Q80" s="51"/>
      <c r="R80" s="51"/>
    </row>
    <row r="81" spans="1:18" ht="17.100000000000001" customHeight="1" x14ac:dyDescent="0.15">
      <c r="A81" s="51"/>
      <c r="B81" s="51"/>
      <c r="C81" s="51"/>
      <c r="D81" s="51"/>
      <c r="E81" s="51"/>
      <c r="F81" s="51"/>
      <c r="G81" s="51"/>
      <c r="H81" s="51"/>
      <c r="I81" s="51"/>
      <c r="J81" s="51"/>
      <c r="K81" s="51"/>
      <c r="L81" s="51"/>
      <c r="M81" s="51"/>
      <c r="N81" s="51"/>
      <c r="O81" s="51"/>
      <c r="P81" s="51"/>
      <c r="Q81" s="51"/>
      <c r="R81" s="51"/>
    </row>
    <row r="82" spans="1:18" ht="17.100000000000001" customHeight="1" x14ac:dyDescent="0.15">
      <c r="A82" s="51"/>
      <c r="B82" s="51"/>
      <c r="C82" s="51"/>
      <c r="D82" s="51"/>
      <c r="E82" s="51"/>
      <c r="F82" s="51"/>
      <c r="G82" s="51"/>
      <c r="H82" s="51"/>
      <c r="I82" s="51"/>
      <c r="J82" s="51"/>
      <c r="K82" s="51"/>
      <c r="L82" s="51"/>
      <c r="M82" s="51"/>
      <c r="N82" s="51"/>
      <c r="O82" s="51"/>
      <c r="P82" s="51"/>
      <c r="Q82" s="51"/>
      <c r="R82" s="51"/>
    </row>
    <row r="83" spans="1:18" ht="17.100000000000001" customHeight="1" x14ac:dyDescent="0.15">
      <c r="A83" s="51"/>
      <c r="B83" s="51"/>
      <c r="C83" s="51"/>
      <c r="D83" s="51"/>
      <c r="E83" s="51"/>
      <c r="F83" s="51"/>
      <c r="G83" s="51"/>
      <c r="H83" s="51"/>
      <c r="I83" s="51"/>
      <c r="J83" s="51"/>
      <c r="K83" s="51"/>
      <c r="L83" s="51"/>
      <c r="M83" s="51"/>
      <c r="N83" s="51"/>
      <c r="O83" s="51"/>
      <c r="P83" s="51"/>
      <c r="Q83" s="51"/>
      <c r="R83" s="51"/>
    </row>
    <row r="84" spans="1:18" ht="17.100000000000001" customHeight="1" x14ac:dyDescent="0.15">
      <c r="A84" s="51"/>
      <c r="B84" s="51"/>
      <c r="C84" s="51"/>
      <c r="D84" s="51"/>
      <c r="E84" s="51"/>
      <c r="F84" s="51"/>
      <c r="G84" s="51"/>
      <c r="H84" s="51"/>
      <c r="I84" s="51"/>
      <c r="J84" s="51"/>
      <c r="K84" s="51"/>
      <c r="L84" s="51"/>
      <c r="M84" s="51"/>
      <c r="N84" s="51"/>
      <c r="O84" s="51"/>
      <c r="P84" s="51"/>
      <c r="Q84" s="51"/>
      <c r="R84" s="51"/>
    </row>
    <row r="85" spans="1:18" ht="17.100000000000001" customHeight="1" x14ac:dyDescent="0.15">
      <c r="A85" s="51"/>
      <c r="B85" s="51"/>
      <c r="C85" s="51"/>
      <c r="D85" s="51"/>
      <c r="E85" s="51"/>
      <c r="F85" s="51"/>
      <c r="G85" s="51"/>
      <c r="H85" s="51"/>
      <c r="I85" s="51"/>
      <c r="J85" s="51"/>
      <c r="K85" s="51"/>
      <c r="L85" s="51"/>
      <c r="M85" s="51"/>
      <c r="N85" s="51"/>
      <c r="O85" s="51"/>
      <c r="P85" s="51"/>
      <c r="Q85" s="51"/>
      <c r="R85" s="51"/>
    </row>
    <row r="86" spans="1:18" ht="17.100000000000001" customHeight="1" x14ac:dyDescent="0.15">
      <c r="A86" s="51"/>
      <c r="B86" s="51"/>
      <c r="C86" s="51"/>
      <c r="D86" s="51"/>
      <c r="E86" s="51"/>
      <c r="F86" s="51"/>
      <c r="G86" s="51"/>
      <c r="H86" s="51"/>
      <c r="I86" s="51"/>
      <c r="J86" s="51"/>
      <c r="K86" s="51"/>
      <c r="L86" s="51"/>
      <c r="M86" s="51"/>
      <c r="N86" s="51"/>
      <c r="O86" s="51"/>
      <c r="P86" s="51"/>
      <c r="Q86" s="51"/>
      <c r="R86" s="51"/>
    </row>
    <row r="87" spans="1:18" ht="17.100000000000001" customHeight="1" x14ac:dyDescent="0.15">
      <c r="A87" s="51"/>
      <c r="B87" s="51"/>
      <c r="C87" s="51"/>
      <c r="D87" s="51"/>
      <c r="E87" s="51"/>
      <c r="F87" s="51"/>
      <c r="G87" s="51"/>
      <c r="H87" s="51"/>
      <c r="I87" s="51"/>
      <c r="J87" s="51"/>
      <c r="K87" s="51"/>
      <c r="L87" s="51"/>
      <c r="M87" s="51"/>
      <c r="N87" s="51"/>
      <c r="O87" s="51"/>
      <c r="P87" s="51"/>
      <c r="Q87" s="51"/>
      <c r="R87" s="51"/>
    </row>
    <row r="88" spans="1:18" ht="17.100000000000001" customHeight="1" x14ac:dyDescent="0.15">
      <c r="A88" s="51"/>
      <c r="B88" s="51"/>
      <c r="C88" s="51"/>
      <c r="D88" s="51"/>
      <c r="E88" s="51"/>
      <c r="F88" s="51"/>
      <c r="G88" s="51"/>
      <c r="H88" s="51"/>
      <c r="I88" s="51"/>
      <c r="J88" s="51"/>
      <c r="K88" s="51"/>
      <c r="L88" s="51"/>
      <c r="M88" s="51"/>
      <c r="N88" s="51"/>
      <c r="O88" s="51"/>
      <c r="P88" s="51"/>
      <c r="Q88" s="51"/>
      <c r="R88" s="51"/>
    </row>
    <row r="89" spans="1:18" ht="17.100000000000001" customHeight="1" x14ac:dyDescent="0.15">
      <c r="A89" s="51"/>
      <c r="B89" s="51"/>
      <c r="C89" s="51"/>
      <c r="D89" s="51"/>
      <c r="E89" s="51"/>
      <c r="F89" s="51"/>
      <c r="G89" s="51"/>
      <c r="H89" s="51"/>
      <c r="I89" s="51"/>
      <c r="J89" s="51"/>
      <c r="K89" s="51"/>
      <c r="L89" s="51"/>
      <c r="M89" s="51"/>
      <c r="N89" s="51"/>
      <c r="O89" s="51"/>
      <c r="P89" s="51"/>
      <c r="Q89" s="51"/>
      <c r="R89" s="51"/>
    </row>
    <row r="90" spans="1:18" ht="17.100000000000001" customHeight="1" x14ac:dyDescent="0.15">
      <c r="A90" s="51"/>
      <c r="B90" s="51"/>
      <c r="C90" s="51"/>
      <c r="D90" s="51"/>
      <c r="E90" s="51"/>
      <c r="F90" s="51"/>
      <c r="G90" s="51"/>
      <c r="H90" s="51"/>
      <c r="I90" s="51"/>
      <c r="J90" s="51"/>
      <c r="K90" s="51"/>
      <c r="L90" s="51"/>
      <c r="M90" s="51"/>
      <c r="N90" s="51"/>
      <c r="O90" s="51"/>
      <c r="P90" s="51"/>
      <c r="Q90" s="51"/>
      <c r="R90" s="51"/>
    </row>
    <row r="91" spans="1:18" ht="17.100000000000001" customHeight="1" x14ac:dyDescent="0.15">
      <c r="A91" s="51"/>
      <c r="B91" s="51"/>
      <c r="C91" s="51"/>
      <c r="D91" s="51"/>
      <c r="E91" s="51"/>
      <c r="F91" s="51"/>
      <c r="G91" s="51"/>
      <c r="H91" s="51"/>
      <c r="I91" s="51"/>
      <c r="J91" s="51"/>
      <c r="K91" s="51"/>
      <c r="L91" s="51"/>
      <c r="M91" s="51"/>
      <c r="N91" s="51"/>
      <c r="O91" s="51"/>
      <c r="P91" s="51"/>
      <c r="Q91" s="51"/>
      <c r="R91" s="51"/>
    </row>
    <row r="92" spans="1:18" ht="17.100000000000001" customHeight="1" x14ac:dyDescent="0.15">
      <c r="A92" s="51"/>
      <c r="B92" s="51"/>
      <c r="C92" s="51"/>
      <c r="D92" s="51"/>
      <c r="E92" s="51"/>
      <c r="F92" s="51"/>
      <c r="G92" s="51"/>
      <c r="H92" s="51"/>
      <c r="I92" s="51"/>
      <c r="J92" s="51"/>
      <c r="K92" s="51"/>
      <c r="L92" s="51"/>
      <c r="M92" s="51"/>
      <c r="N92" s="51"/>
      <c r="O92" s="51"/>
      <c r="P92" s="51"/>
      <c r="Q92" s="51"/>
      <c r="R92" s="51"/>
    </row>
    <row r="93" spans="1:18" ht="17.100000000000001" customHeight="1" x14ac:dyDescent="0.15">
      <c r="A93" s="51"/>
      <c r="B93" s="51"/>
      <c r="C93" s="51"/>
      <c r="D93" s="51"/>
      <c r="E93" s="51"/>
      <c r="F93" s="51"/>
      <c r="G93" s="51"/>
      <c r="H93" s="51"/>
      <c r="I93" s="51"/>
      <c r="J93" s="51"/>
      <c r="K93" s="51"/>
      <c r="L93" s="51"/>
      <c r="M93" s="51"/>
      <c r="N93" s="51"/>
      <c r="O93" s="51"/>
      <c r="P93" s="51"/>
      <c r="Q93" s="51"/>
      <c r="R93" s="51"/>
    </row>
    <row r="94" spans="1:18" ht="17.100000000000001" customHeight="1" x14ac:dyDescent="0.15">
      <c r="A94" s="51"/>
      <c r="B94" s="51"/>
      <c r="C94" s="51"/>
      <c r="D94" s="51"/>
      <c r="E94" s="51"/>
      <c r="F94" s="51"/>
      <c r="G94" s="51"/>
      <c r="H94" s="51"/>
      <c r="I94" s="51"/>
      <c r="J94" s="51"/>
      <c r="K94" s="51"/>
      <c r="L94" s="51"/>
      <c r="M94" s="51"/>
      <c r="N94" s="51"/>
      <c r="O94" s="51"/>
      <c r="P94" s="51"/>
      <c r="Q94" s="51"/>
      <c r="R94" s="51"/>
    </row>
    <row r="95" spans="1:18" ht="17.100000000000001" customHeight="1" x14ac:dyDescent="0.15">
      <c r="A95" s="51"/>
      <c r="B95" s="51"/>
      <c r="C95" s="51"/>
      <c r="D95" s="51"/>
      <c r="E95" s="51"/>
      <c r="F95" s="51"/>
      <c r="G95" s="51"/>
      <c r="H95" s="51"/>
      <c r="I95" s="51"/>
      <c r="J95" s="51"/>
      <c r="K95" s="51"/>
      <c r="L95" s="51"/>
      <c r="M95" s="51"/>
      <c r="N95" s="51"/>
      <c r="O95" s="51"/>
      <c r="P95" s="51"/>
      <c r="Q95" s="51"/>
      <c r="R95" s="51"/>
    </row>
    <row r="96" spans="1:18" ht="17.100000000000001" customHeight="1" x14ac:dyDescent="0.15">
      <c r="A96" s="51"/>
      <c r="B96" s="51"/>
      <c r="C96" s="51"/>
      <c r="D96" s="51"/>
      <c r="E96" s="51"/>
      <c r="F96" s="51"/>
      <c r="G96" s="51"/>
      <c r="H96" s="51"/>
      <c r="I96" s="51"/>
      <c r="J96" s="51"/>
      <c r="K96" s="51"/>
      <c r="L96" s="51"/>
      <c r="M96" s="51"/>
      <c r="N96" s="51"/>
      <c r="O96" s="51"/>
      <c r="P96" s="51"/>
      <c r="Q96" s="51"/>
      <c r="R96" s="51"/>
    </row>
    <row r="97" spans="1:18" ht="17.100000000000001" customHeight="1" x14ac:dyDescent="0.15">
      <c r="A97" s="51"/>
      <c r="B97" s="51"/>
      <c r="C97" s="51"/>
      <c r="D97" s="51"/>
      <c r="E97" s="51"/>
      <c r="F97" s="51"/>
      <c r="G97" s="51"/>
      <c r="H97" s="51"/>
      <c r="I97" s="51"/>
      <c r="J97" s="51"/>
      <c r="K97" s="51"/>
      <c r="L97" s="51"/>
      <c r="M97" s="51"/>
      <c r="N97" s="51"/>
      <c r="O97" s="51"/>
      <c r="P97" s="51"/>
      <c r="Q97" s="51"/>
      <c r="R97" s="51"/>
    </row>
    <row r="98" spans="1:18" ht="17.100000000000001" customHeight="1" x14ac:dyDescent="0.15">
      <c r="A98" s="51"/>
      <c r="B98" s="51"/>
      <c r="C98" s="51"/>
      <c r="D98" s="51"/>
      <c r="E98" s="51"/>
      <c r="F98" s="51"/>
      <c r="G98" s="51"/>
      <c r="H98" s="51"/>
      <c r="I98" s="51"/>
      <c r="J98" s="51"/>
      <c r="K98" s="51"/>
      <c r="L98" s="51"/>
      <c r="M98" s="51"/>
      <c r="N98" s="51"/>
      <c r="O98" s="51"/>
      <c r="P98" s="51"/>
      <c r="Q98" s="51"/>
      <c r="R98" s="51"/>
    </row>
    <row r="99" spans="1:18" ht="17.100000000000001" customHeight="1" x14ac:dyDescent="0.15">
      <c r="A99" s="51"/>
      <c r="B99" s="51"/>
      <c r="C99" s="51"/>
      <c r="D99" s="51"/>
      <c r="E99" s="51"/>
      <c r="F99" s="51"/>
      <c r="G99" s="51"/>
      <c r="H99" s="51"/>
      <c r="I99" s="51"/>
      <c r="J99" s="51"/>
      <c r="K99" s="51"/>
      <c r="L99" s="51"/>
      <c r="M99" s="51"/>
      <c r="N99" s="51"/>
      <c r="O99" s="51"/>
      <c r="P99" s="51"/>
      <c r="Q99" s="51"/>
      <c r="R99" s="51"/>
    </row>
    <row r="100" spans="1:18" ht="17.100000000000001" customHeight="1" x14ac:dyDescent="0.15">
      <c r="A100" s="51"/>
      <c r="B100" s="51"/>
      <c r="C100" s="51"/>
      <c r="D100" s="51"/>
      <c r="E100" s="51"/>
      <c r="F100" s="51"/>
      <c r="G100" s="51"/>
      <c r="H100" s="51"/>
      <c r="I100" s="51"/>
      <c r="J100" s="51"/>
      <c r="K100" s="51"/>
      <c r="L100" s="51"/>
      <c r="M100" s="51"/>
      <c r="N100" s="51"/>
      <c r="O100" s="51"/>
      <c r="P100" s="51"/>
      <c r="Q100" s="51"/>
      <c r="R100" s="51"/>
    </row>
    <row r="101" spans="1:18" ht="17.100000000000001" customHeight="1" x14ac:dyDescent="0.15">
      <c r="A101" s="51"/>
      <c r="B101" s="51"/>
      <c r="C101" s="51"/>
      <c r="D101" s="51"/>
      <c r="E101" s="51"/>
      <c r="F101" s="51"/>
      <c r="G101" s="51"/>
      <c r="H101" s="51"/>
      <c r="I101" s="51"/>
      <c r="J101" s="51"/>
      <c r="K101" s="51"/>
      <c r="L101" s="51"/>
      <c r="M101" s="51"/>
      <c r="N101" s="51"/>
      <c r="O101" s="51"/>
      <c r="P101" s="51"/>
      <c r="Q101" s="51"/>
      <c r="R101" s="51"/>
    </row>
    <row r="102" spans="1:18" ht="17.100000000000001" customHeight="1" x14ac:dyDescent="0.15">
      <c r="A102" s="51"/>
      <c r="B102" s="51"/>
      <c r="C102" s="51"/>
      <c r="D102" s="51"/>
      <c r="E102" s="51"/>
      <c r="F102" s="51"/>
      <c r="G102" s="51"/>
      <c r="H102" s="51"/>
      <c r="I102" s="51"/>
      <c r="J102" s="51"/>
      <c r="K102" s="51"/>
      <c r="L102" s="51"/>
      <c r="M102" s="51"/>
      <c r="N102" s="51"/>
      <c r="O102" s="51"/>
      <c r="P102" s="51"/>
      <c r="Q102" s="51"/>
      <c r="R102" s="51"/>
    </row>
    <row r="103" spans="1:18" ht="17.100000000000001" customHeight="1" x14ac:dyDescent="0.15">
      <c r="A103" s="51"/>
      <c r="B103" s="51"/>
      <c r="C103" s="51"/>
      <c r="D103" s="51"/>
      <c r="E103" s="51"/>
      <c r="F103" s="51"/>
      <c r="G103" s="51"/>
      <c r="H103" s="51"/>
      <c r="I103" s="51"/>
      <c r="J103" s="51"/>
      <c r="K103" s="51"/>
      <c r="L103" s="51"/>
      <c r="M103" s="51"/>
      <c r="N103" s="51"/>
      <c r="O103" s="51"/>
      <c r="P103" s="51"/>
      <c r="Q103" s="51"/>
      <c r="R103" s="51"/>
    </row>
    <row r="104" spans="1:18" ht="17.100000000000001" customHeight="1" x14ac:dyDescent="0.15">
      <c r="A104" s="51"/>
      <c r="B104" s="51"/>
      <c r="C104" s="51"/>
      <c r="D104" s="51"/>
      <c r="E104" s="51"/>
      <c r="F104" s="51"/>
      <c r="G104" s="51"/>
      <c r="H104" s="51"/>
      <c r="I104" s="51"/>
      <c r="J104" s="51"/>
      <c r="K104" s="51"/>
      <c r="L104" s="51"/>
      <c r="M104" s="51"/>
      <c r="N104" s="51"/>
      <c r="O104" s="51"/>
      <c r="P104" s="51"/>
      <c r="Q104" s="51"/>
      <c r="R104" s="51"/>
    </row>
    <row r="105" spans="1:18" ht="17.100000000000001" customHeight="1" x14ac:dyDescent="0.15">
      <c r="A105" s="51"/>
      <c r="B105" s="51"/>
      <c r="C105" s="51"/>
      <c r="D105" s="51"/>
      <c r="E105" s="51"/>
      <c r="F105" s="51"/>
      <c r="G105" s="51"/>
      <c r="H105" s="51"/>
      <c r="I105" s="51"/>
      <c r="J105" s="51"/>
      <c r="K105" s="51"/>
      <c r="L105" s="51"/>
      <c r="M105" s="51"/>
      <c r="N105" s="51"/>
      <c r="O105" s="51"/>
      <c r="P105" s="51"/>
      <c r="Q105" s="51"/>
      <c r="R105" s="51"/>
    </row>
    <row r="106" spans="1:18" ht="17.100000000000001" customHeight="1" x14ac:dyDescent="0.15">
      <c r="A106" s="51"/>
      <c r="B106" s="51"/>
      <c r="C106" s="51"/>
      <c r="D106" s="51"/>
      <c r="E106" s="51"/>
      <c r="F106" s="51"/>
      <c r="G106" s="51"/>
      <c r="H106" s="51"/>
      <c r="I106" s="51"/>
      <c r="J106" s="51"/>
      <c r="K106" s="51"/>
      <c r="L106" s="51"/>
      <c r="M106" s="51"/>
      <c r="N106" s="51"/>
      <c r="O106" s="51"/>
      <c r="P106" s="51"/>
      <c r="Q106" s="51"/>
      <c r="R106" s="51"/>
    </row>
    <row r="107" spans="1:18" ht="17.100000000000001" customHeight="1" x14ac:dyDescent="0.15">
      <c r="A107" s="51"/>
      <c r="B107" s="51"/>
      <c r="C107" s="51"/>
      <c r="D107" s="51"/>
      <c r="E107" s="51"/>
      <c r="F107" s="51"/>
      <c r="G107" s="51"/>
      <c r="H107" s="51"/>
      <c r="I107" s="51"/>
      <c r="J107" s="51"/>
      <c r="K107" s="51"/>
      <c r="L107" s="51"/>
      <c r="M107" s="51"/>
      <c r="N107" s="51"/>
      <c r="O107" s="51"/>
      <c r="P107" s="51"/>
      <c r="Q107" s="51"/>
      <c r="R107" s="51"/>
    </row>
    <row r="108" spans="1:18" ht="17.100000000000001" customHeight="1" x14ac:dyDescent="0.15">
      <c r="A108" s="51"/>
      <c r="B108" s="51"/>
      <c r="C108" s="51"/>
      <c r="D108" s="51"/>
      <c r="E108" s="51"/>
      <c r="F108" s="51"/>
      <c r="G108" s="51"/>
      <c r="H108" s="51"/>
      <c r="I108" s="51"/>
      <c r="J108" s="51"/>
      <c r="K108" s="51"/>
      <c r="L108" s="51"/>
      <c r="M108" s="51"/>
      <c r="N108" s="51"/>
      <c r="O108" s="51"/>
      <c r="P108" s="51"/>
      <c r="Q108" s="51"/>
      <c r="R108" s="51"/>
    </row>
    <row r="109" spans="1:18" ht="17.100000000000001" customHeight="1" x14ac:dyDescent="0.15">
      <c r="A109" s="51"/>
      <c r="B109" s="51"/>
      <c r="C109" s="51"/>
      <c r="D109" s="51"/>
      <c r="E109" s="51"/>
      <c r="F109" s="51"/>
      <c r="G109" s="51"/>
      <c r="H109" s="51"/>
      <c r="I109" s="51"/>
      <c r="J109" s="51"/>
      <c r="K109" s="51"/>
      <c r="L109" s="51"/>
      <c r="M109" s="51"/>
      <c r="N109" s="51"/>
      <c r="O109" s="51"/>
      <c r="P109" s="51"/>
      <c r="Q109" s="51"/>
      <c r="R109" s="51"/>
    </row>
    <row r="110" spans="1:18" ht="17.100000000000001" customHeight="1" x14ac:dyDescent="0.15">
      <c r="A110" s="51"/>
      <c r="B110" s="51"/>
      <c r="C110" s="51"/>
      <c r="D110" s="51"/>
      <c r="E110" s="51"/>
      <c r="F110" s="51"/>
      <c r="G110" s="51"/>
      <c r="H110" s="51"/>
      <c r="I110" s="51"/>
      <c r="J110" s="51"/>
      <c r="K110" s="51"/>
      <c r="L110" s="51"/>
      <c r="M110" s="51"/>
      <c r="N110" s="51"/>
      <c r="O110" s="51"/>
      <c r="P110" s="51"/>
      <c r="Q110" s="51"/>
      <c r="R110" s="51"/>
    </row>
    <row r="111" spans="1:18" ht="17.100000000000001" customHeight="1" x14ac:dyDescent="0.15">
      <c r="A111" s="51"/>
      <c r="B111" s="51"/>
      <c r="C111" s="51"/>
      <c r="D111" s="51"/>
      <c r="E111" s="51"/>
      <c r="F111" s="51"/>
      <c r="G111" s="51"/>
      <c r="H111" s="51"/>
      <c r="I111" s="51"/>
      <c r="J111" s="51"/>
      <c r="K111" s="51"/>
      <c r="L111" s="51"/>
      <c r="M111" s="51"/>
      <c r="N111" s="51"/>
      <c r="O111" s="51"/>
      <c r="P111" s="51"/>
      <c r="Q111" s="51"/>
      <c r="R111" s="51"/>
    </row>
    <row r="112" spans="1:18" ht="17.100000000000001" customHeight="1" x14ac:dyDescent="0.15">
      <c r="A112" s="51"/>
      <c r="B112" s="51"/>
      <c r="C112" s="51"/>
      <c r="D112" s="51"/>
      <c r="E112" s="51"/>
      <c r="F112" s="51"/>
      <c r="G112" s="51"/>
      <c r="H112" s="51"/>
      <c r="I112" s="51"/>
      <c r="J112" s="51"/>
      <c r="K112" s="51"/>
      <c r="L112" s="51"/>
      <c r="M112" s="51"/>
      <c r="N112" s="51"/>
      <c r="O112" s="51"/>
      <c r="P112" s="51"/>
      <c r="Q112" s="51"/>
      <c r="R112" s="51"/>
    </row>
    <row r="113" spans="1:18" ht="17.100000000000001" customHeight="1" x14ac:dyDescent="0.15">
      <c r="A113" s="51"/>
      <c r="B113" s="51"/>
      <c r="C113" s="51"/>
      <c r="D113" s="51"/>
      <c r="E113" s="51"/>
      <c r="F113" s="51"/>
      <c r="G113" s="51"/>
      <c r="H113" s="51"/>
      <c r="I113" s="51"/>
      <c r="J113" s="51"/>
      <c r="K113" s="51"/>
      <c r="L113" s="51"/>
      <c r="M113" s="51"/>
      <c r="N113" s="51"/>
      <c r="O113" s="51"/>
      <c r="P113" s="51"/>
      <c r="Q113" s="51"/>
      <c r="R113" s="51"/>
    </row>
    <row r="114" spans="1:18" ht="17.100000000000001" customHeight="1" x14ac:dyDescent="0.15">
      <c r="A114" s="51"/>
      <c r="B114" s="51"/>
      <c r="C114" s="51"/>
      <c r="D114" s="51"/>
      <c r="E114" s="51"/>
      <c r="F114" s="51"/>
      <c r="G114" s="51"/>
      <c r="H114" s="51"/>
      <c r="I114" s="51"/>
      <c r="J114" s="51"/>
      <c r="K114" s="51"/>
      <c r="L114" s="51"/>
      <c r="M114" s="51"/>
      <c r="N114" s="51"/>
      <c r="O114" s="51"/>
      <c r="P114" s="51"/>
      <c r="Q114" s="51"/>
      <c r="R114" s="51"/>
    </row>
    <row r="115" spans="1:18" ht="17.100000000000001" customHeight="1" x14ac:dyDescent="0.15">
      <c r="A115" s="51"/>
      <c r="B115" s="51"/>
      <c r="C115" s="51"/>
      <c r="D115" s="51"/>
      <c r="E115" s="51"/>
      <c r="F115" s="51"/>
      <c r="G115" s="51"/>
      <c r="H115" s="51"/>
      <c r="I115" s="51"/>
      <c r="J115" s="51"/>
      <c r="K115" s="51"/>
      <c r="L115" s="51"/>
      <c r="M115" s="51"/>
      <c r="N115" s="51"/>
      <c r="O115" s="51"/>
      <c r="P115" s="51"/>
      <c r="Q115" s="51"/>
      <c r="R115" s="51"/>
    </row>
    <row r="116" spans="1:18" ht="17.100000000000001" customHeight="1" x14ac:dyDescent="0.15">
      <c r="A116" s="51"/>
      <c r="B116" s="51"/>
      <c r="C116" s="51"/>
      <c r="D116" s="51"/>
      <c r="E116" s="51"/>
      <c r="F116" s="51"/>
      <c r="G116" s="51"/>
      <c r="H116" s="51"/>
      <c r="I116" s="51"/>
      <c r="J116" s="51"/>
      <c r="K116" s="51"/>
      <c r="L116" s="51"/>
      <c r="M116" s="51"/>
      <c r="N116" s="51"/>
      <c r="O116" s="51"/>
      <c r="P116" s="51"/>
      <c r="Q116" s="51"/>
      <c r="R116" s="51"/>
    </row>
    <row r="117" spans="1:18" ht="17.100000000000001" customHeight="1" x14ac:dyDescent="0.15">
      <c r="A117" s="51"/>
      <c r="B117" s="51"/>
      <c r="C117" s="51"/>
      <c r="D117" s="51"/>
      <c r="E117" s="51"/>
      <c r="F117" s="51"/>
      <c r="G117" s="51"/>
      <c r="H117" s="51"/>
      <c r="I117" s="51"/>
      <c r="J117" s="51"/>
      <c r="K117" s="51"/>
      <c r="L117" s="51"/>
      <c r="M117" s="51"/>
      <c r="N117" s="51"/>
      <c r="O117" s="51"/>
      <c r="P117" s="51"/>
      <c r="Q117" s="51"/>
      <c r="R117" s="51"/>
    </row>
    <row r="118" spans="1:18" ht="17.100000000000001" customHeight="1" x14ac:dyDescent="0.15">
      <c r="A118" s="51"/>
      <c r="B118" s="51"/>
      <c r="C118" s="51"/>
      <c r="D118" s="51"/>
      <c r="E118" s="51"/>
      <c r="F118" s="51"/>
      <c r="G118" s="51"/>
      <c r="H118" s="51"/>
      <c r="I118" s="51"/>
      <c r="J118" s="51"/>
      <c r="K118" s="51"/>
      <c r="L118" s="51"/>
      <c r="M118" s="51"/>
      <c r="N118" s="51"/>
      <c r="O118" s="51"/>
      <c r="P118" s="51"/>
      <c r="Q118" s="51"/>
      <c r="R118" s="51"/>
    </row>
    <row r="119" spans="1:18" ht="17.100000000000001" customHeight="1" x14ac:dyDescent="0.15">
      <c r="A119" s="51"/>
      <c r="B119" s="51"/>
      <c r="C119" s="51"/>
      <c r="D119" s="51"/>
      <c r="E119" s="51"/>
      <c r="F119" s="51"/>
      <c r="G119" s="51"/>
      <c r="H119" s="51"/>
      <c r="I119" s="51"/>
      <c r="J119" s="51"/>
      <c r="K119" s="51"/>
      <c r="L119" s="51"/>
      <c r="M119" s="51"/>
      <c r="N119" s="51"/>
      <c r="O119" s="51"/>
      <c r="P119" s="51"/>
      <c r="Q119" s="51"/>
      <c r="R119" s="51"/>
    </row>
    <row r="120" spans="1:18" ht="17.100000000000001" customHeight="1" x14ac:dyDescent="0.15">
      <c r="A120" s="51"/>
      <c r="B120" s="51"/>
      <c r="C120" s="51"/>
      <c r="D120" s="51"/>
      <c r="E120" s="51"/>
      <c r="F120" s="51"/>
      <c r="G120" s="51"/>
      <c r="H120" s="51"/>
      <c r="I120" s="51"/>
      <c r="J120" s="51"/>
      <c r="K120" s="51"/>
      <c r="L120" s="51"/>
      <c r="M120" s="51"/>
      <c r="N120" s="51"/>
      <c r="O120" s="51"/>
      <c r="P120" s="51"/>
      <c r="Q120" s="51"/>
      <c r="R120" s="51"/>
    </row>
    <row r="121" spans="1:18" ht="17.100000000000001" customHeight="1" x14ac:dyDescent="0.15">
      <c r="A121" s="51"/>
      <c r="B121" s="51"/>
      <c r="C121" s="51"/>
      <c r="D121" s="51"/>
      <c r="E121" s="51"/>
      <c r="F121" s="51"/>
      <c r="G121" s="51"/>
      <c r="H121" s="51"/>
      <c r="I121" s="51"/>
      <c r="J121" s="51"/>
      <c r="K121" s="51"/>
      <c r="L121" s="51"/>
      <c r="M121" s="51"/>
      <c r="N121" s="51"/>
      <c r="O121" s="51"/>
      <c r="P121" s="51"/>
      <c r="Q121" s="51"/>
      <c r="R121" s="51"/>
    </row>
    <row r="122" spans="1:18" ht="17.100000000000001" customHeight="1" x14ac:dyDescent="0.15">
      <c r="A122" s="51"/>
      <c r="B122" s="51"/>
      <c r="C122" s="51"/>
      <c r="D122" s="51"/>
      <c r="E122" s="51"/>
      <c r="F122" s="51"/>
      <c r="G122" s="51"/>
      <c r="H122" s="51"/>
      <c r="I122" s="51"/>
      <c r="J122" s="51"/>
      <c r="K122" s="51"/>
      <c r="L122" s="51"/>
      <c r="M122" s="51"/>
      <c r="N122" s="51"/>
      <c r="O122" s="51"/>
      <c r="P122" s="51"/>
      <c r="Q122" s="51"/>
      <c r="R122" s="51"/>
    </row>
    <row r="123" spans="1:18" ht="17.100000000000001" customHeight="1" x14ac:dyDescent="0.15">
      <c r="A123" s="51"/>
      <c r="B123" s="51"/>
      <c r="C123" s="51"/>
      <c r="D123" s="51"/>
      <c r="E123" s="51"/>
      <c r="F123" s="51"/>
      <c r="G123" s="51"/>
      <c r="H123" s="51"/>
      <c r="I123" s="51"/>
      <c r="J123" s="51"/>
      <c r="K123" s="51"/>
      <c r="L123" s="51"/>
      <c r="M123" s="51"/>
      <c r="N123" s="51"/>
      <c r="O123" s="51"/>
      <c r="P123" s="51"/>
      <c r="Q123" s="51"/>
      <c r="R123" s="51"/>
    </row>
    <row r="124" spans="1:18" ht="17.100000000000001" customHeight="1" x14ac:dyDescent="0.15">
      <c r="A124" s="51"/>
      <c r="B124" s="51"/>
      <c r="C124" s="51"/>
      <c r="D124" s="51"/>
      <c r="E124" s="51"/>
      <c r="F124" s="51"/>
      <c r="G124" s="51"/>
      <c r="H124" s="51"/>
      <c r="I124" s="51"/>
      <c r="J124" s="51"/>
      <c r="K124" s="51"/>
      <c r="L124" s="51"/>
      <c r="M124" s="51"/>
      <c r="N124" s="51"/>
      <c r="O124" s="51"/>
      <c r="P124" s="51"/>
      <c r="Q124" s="51"/>
      <c r="R124" s="51"/>
    </row>
    <row r="125" spans="1:18" ht="17.100000000000001" customHeight="1" x14ac:dyDescent="0.15">
      <c r="A125" s="51"/>
      <c r="B125" s="51"/>
      <c r="C125" s="51"/>
      <c r="D125" s="51"/>
      <c r="E125" s="51"/>
      <c r="F125" s="51"/>
      <c r="G125" s="51"/>
      <c r="H125" s="51"/>
      <c r="I125" s="51"/>
      <c r="J125" s="51"/>
      <c r="K125" s="51"/>
      <c r="L125" s="51"/>
      <c r="M125" s="51"/>
      <c r="N125" s="51"/>
      <c r="O125" s="51"/>
      <c r="P125" s="51"/>
      <c r="Q125" s="51"/>
      <c r="R125" s="51"/>
    </row>
    <row r="126" spans="1:18" ht="17.100000000000001" customHeight="1" x14ac:dyDescent="0.15">
      <c r="A126" s="51"/>
      <c r="B126" s="51"/>
      <c r="C126" s="51"/>
      <c r="D126" s="51"/>
      <c r="E126" s="51"/>
      <c r="F126" s="51"/>
      <c r="G126" s="51"/>
      <c r="H126" s="51"/>
      <c r="I126" s="51"/>
      <c r="J126" s="51"/>
      <c r="K126" s="51"/>
      <c r="L126" s="51"/>
      <c r="M126" s="51"/>
      <c r="N126" s="51"/>
      <c r="O126" s="51"/>
      <c r="P126" s="51"/>
      <c r="Q126" s="51"/>
      <c r="R126" s="51"/>
    </row>
    <row r="127" spans="1:18" ht="17.100000000000001" customHeight="1" x14ac:dyDescent="0.15">
      <c r="A127" s="51"/>
      <c r="B127" s="51"/>
      <c r="C127" s="51"/>
      <c r="D127" s="51"/>
      <c r="E127" s="51"/>
      <c r="F127" s="51"/>
      <c r="G127" s="51"/>
      <c r="H127" s="51"/>
      <c r="I127" s="51"/>
      <c r="J127" s="51"/>
      <c r="K127" s="51"/>
      <c r="L127" s="51"/>
      <c r="M127" s="51"/>
      <c r="N127" s="51"/>
      <c r="O127" s="51"/>
      <c r="P127" s="51"/>
      <c r="Q127" s="51"/>
      <c r="R127" s="51"/>
    </row>
    <row r="128" spans="1:18" ht="17.100000000000001" customHeight="1" x14ac:dyDescent="0.15">
      <c r="A128" s="51"/>
      <c r="B128" s="51"/>
      <c r="C128" s="51"/>
      <c r="D128" s="51"/>
      <c r="E128" s="51"/>
      <c r="F128" s="51"/>
      <c r="G128" s="51"/>
      <c r="H128" s="51"/>
      <c r="I128" s="51"/>
      <c r="J128" s="51"/>
      <c r="K128" s="51"/>
      <c r="L128" s="51"/>
      <c r="M128" s="51"/>
      <c r="N128" s="51"/>
      <c r="O128" s="51"/>
      <c r="P128" s="51"/>
      <c r="Q128" s="51"/>
      <c r="R128" s="51"/>
    </row>
    <row r="129" spans="1:18" ht="17.100000000000001" customHeight="1" x14ac:dyDescent="0.15">
      <c r="A129" s="51"/>
      <c r="B129" s="51"/>
      <c r="C129" s="51"/>
      <c r="D129" s="51"/>
      <c r="E129" s="51"/>
      <c r="F129" s="51"/>
      <c r="G129" s="51"/>
      <c r="H129" s="51"/>
      <c r="I129" s="51"/>
      <c r="J129" s="51"/>
      <c r="K129" s="51"/>
      <c r="L129" s="51"/>
      <c r="M129" s="51"/>
      <c r="N129" s="51"/>
      <c r="O129" s="51"/>
      <c r="P129" s="51"/>
      <c r="Q129" s="51"/>
      <c r="R129" s="51"/>
    </row>
    <row r="130" spans="1:18" ht="17.100000000000001" customHeight="1" x14ac:dyDescent="0.15">
      <c r="A130" s="51"/>
      <c r="B130" s="51"/>
      <c r="C130" s="51"/>
      <c r="D130" s="51"/>
      <c r="E130" s="51"/>
      <c r="F130" s="51"/>
      <c r="G130" s="51"/>
      <c r="H130" s="51"/>
      <c r="I130" s="51"/>
      <c r="J130" s="51"/>
      <c r="K130" s="51"/>
      <c r="L130" s="51"/>
      <c r="M130" s="51"/>
      <c r="N130" s="51"/>
      <c r="O130" s="51"/>
      <c r="P130" s="51"/>
      <c r="Q130" s="51"/>
      <c r="R130" s="51"/>
    </row>
    <row r="131" spans="1:18" ht="17.100000000000001" customHeight="1" x14ac:dyDescent="0.15">
      <c r="A131" s="51"/>
      <c r="B131" s="51"/>
      <c r="C131" s="51"/>
      <c r="D131" s="51"/>
      <c r="E131" s="51"/>
      <c r="F131" s="51"/>
      <c r="G131" s="51"/>
      <c r="H131" s="51"/>
      <c r="I131" s="51"/>
      <c r="J131" s="51"/>
      <c r="K131" s="51"/>
      <c r="L131" s="51"/>
      <c r="M131" s="51"/>
      <c r="N131" s="51"/>
      <c r="O131" s="51"/>
      <c r="P131" s="51"/>
      <c r="Q131" s="51"/>
      <c r="R131" s="51"/>
    </row>
    <row r="132" spans="1:18" ht="17.100000000000001" customHeight="1" x14ac:dyDescent="0.15">
      <c r="A132" s="51"/>
      <c r="B132" s="51"/>
      <c r="C132" s="51"/>
      <c r="D132" s="51"/>
      <c r="E132" s="51"/>
      <c r="F132" s="51"/>
      <c r="G132" s="51"/>
      <c r="H132" s="51"/>
      <c r="I132" s="51"/>
      <c r="J132" s="51"/>
      <c r="K132" s="51"/>
      <c r="L132" s="51"/>
      <c r="M132" s="51"/>
      <c r="N132" s="51"/>
      <c r="O132" s="51"/>
      <c r="P132" s="51"/>
      <c r="Q132" s="51"/>
      <c r="R132" s="51"/>
    </row>
    <row r="133" spans="1:18" ht="17.100000000000001" customHeight="1" x14ac:dyDescent="0.15">
      <c r="A133" s="51"/>
      <c r="B133" s="51"/>
      <c r="C133" s="51"/>
      <c r="D133" s="51"/>
      <c r="E133" s="51"/>
      <c r="F133" s="51"/>
      <c r="G133" s="51"/>
      <c r="H133" s="51"/>
      <c r="I133" s="51"/>
      <c r="J133" s="51"/>
      <c r="K133" s="51"/>
      <c r="L133" s="51"/>
      <c r="M133" s="51"/>
      <c r="N133" s="51"/>
      <c r="O133" s="51"/>
      <c r="P133" s="51"/>
      <c r="Q133" s="51"/>
      <c r="R133" s="51"/>
    </row>
    <row r="134" spans="1:18" ht="17.100000000000001" customHeight="1" x14ac:dyDescent="0.15">
      <c r="A134" s="51"/>
      <c r="B134" s="51"/>
      <c r="C134" s="51"/>
      <c r="D134" s="51"/>
      <c r="E134" s="51"/>
      <c r="F134" s="51"/>
      <c r="G134" s="51"/>
      <c r="H134" s="51"/>
      <c r="I134" s="51"/>
      <c r="J134" s="51"/>
      <c r="K134" s="51"/>
      <c r="L134" s="51"/>
      <c r="M134" s="51"/>
      <c r="N134" s="51"/>
      <c r="O134" s="51"/>
      <c r="P134" s="51"/>
      <c r="Q134" s="51"/>
      <c r="R134" s="51"/>
    </row>
    <row r="135" spans="1:18" ht="17.100000000000001" customHeight="1" x14ac:dyDescent="0.15">
      <c r="A135" s="51"/>
      <c r="B135" s="51"/>
      <c r="C135" s="51"/>
      <c r="D135" s="51"/>
      <c r="E135" s="51"/>
      <c r="F135" s="51"/>
      <c r="G135" s="51"/>
      <c r="H135" s="51"/>
      <c r="I135" s="51"/>
      <c r="J135" s="51"/>
      <c r="K135" s="51"/>
      <c r="L135" s="51"/>
      <c r="M135" s="51"/>
      <c r="N135" s="51"/>
      <c r="O135" s="51"/>
      <c r="P135" s="51"/>
      <c r="Q135" s="51"/>
      <c r="R135" s="51"/>
    </row>
    <row r="136" spans="1:18" ht="17.100000000000001" customHeight="1" x14ac:dyDescent="0.15">
      <c r="A136" s="51"/>
      <c r="B136" s="51"/>
      <c r="C136" s="51"/>
      <c r="D136" s="51"/>
      <c r="E136" s="51"/>
      <c r="F136" s="51"/>
      <c r="G136" s="51"/>
      <c r="H136" s="51"/>
      <c r="I136" s="51"/>
      <c r="J136" s="51"/>
      <c r="K136" s="51"/>
      <c r="L136" s="51"/>
      <c r="M136" s="51"/>
      <c r="N136" s="51"/>
      <c r="O136" s="51"/>
      <c r="P136" s="51"/>
      <c r="Q136" s="51"/>
      <c r="R136" s="51"/>
    </row>
    <row r="137" spans="1:18" ht="17.100000000000001" customHeight="1" x14ac:dyDescent="0.15">
      <c r="A137" s="51"/>
      <c r="B137" s="51"/>
      <c r="C137" s="51"/>
      <c r="D137" s="51"/>
      <c r="E137" s="51"/>
      <c r="F137" s="51"/>
      <c r="G137" s="51"/>
      <c r="H137" s="51"/>
      <c r="I137" s="51"/>
      <c r="J137" s="51"/>
      <c r="K137" s="51"/>
      <c r="L137" s="51"/>
      <c r="M137" s="51"/>
      <c r="N137" s="51"/>
      <c r="O137" s="51"/>
      <c r="P137" s="51"/>
      <c r="Q137" s="51"/>
      <c r="R137" s="51"/>
    </row>
    <row r="138" spans="1:18" ht="17.100000000000001" customHeight="1" x14ac:dyDescent="0.15">
      <c r="A138" s="51"/>
      <c r="B138" s="51"/>
      <c r="C138" s="51"/>
      <c r="D138" s="51"/>
      <c r="E138" s="51"/>
      <c r="F138" s="51"/>
      <c r="G138" s="51"/>
      <c r="H138" s="51"/>
      <c r="I138" s="51"/>
      <c r="J138" s="51"/>
      <c r="K138" s="51"/>
      <c r="L138" s="51"/>
      <c r="M138" s="51"/>
      <c r="N138" s="51"/>
      <c r="O138" s="51"/>
      <c r="P138" s="51"/>
      <c r="Q138" s="51"/>
      <c r="R138" s="51"/>
    </row>
    <row r="139" spans="1:18" ht="17.100000000000001" customHeight="1" x14ac:dyDescent="0.15">
      <c r="A139" s="51"/>
      <c r="B139" s="51"/>
      <c r="C139" s="51"/>
      <c r="D139" s="51"/>
      <c r="E139" s="51"/>
      <c r="F139" s="51"/>
      <c r="G139" s="51"/>
      <c r="H139" s="51"/>
      <c r="I139" s="51"/>
      <c r="J139" s="51"/>
      <c r="K139" s="51"/>
      <c r="L139" s="51"/>
      <c r="M139" s="51"/>
      <c r="N139" s="51"/>
      <c r="O139" s="51"/>
      <c r="P139" s="51"/>
      <c r="Q139" s="51"/>
      <c r="R139" s="51"/>
    </row>
    <row r="140" spans="1:18" ht="17.100000000000001" customHeight="1" x14ac:dyDescent="0.15">
      <c r="A140" s="51"/>
      <c r="B140" s="51"/>
      <c r="C140" s="51"/>
      <c r="D140" s="51"/>
      <c r="E140" s="51"/>
      <c r="F140" s="51"/>
      <c r="G140" s="51"/>
      <c r="H140" s="51"/>
      <c r="I140" s="51"/>
      <c r="J140" s="51"/>
      <c r="K140" s="51"/>
      <c r="L140" s="51"/>
      <c r="M140" s="51"/>
      <c r="N140" s="51"/>
      <c r="O140" s="51"/>
      <c r="P140" s="51"/>
      <c r="Q140" s="51"/>
      <c r="R140" s="51"/>
    </row>
    <row r="141" spans="1:18" ht="17.100000000000001" customHeight="1" x14ac:dyDescent="0.15">
      <c r="A141" s="51"/>
      <c r="B141" s="51"/>
      <c r="C141" s="51"/>
      <c r="D141" s="51"/>
      <c r="E141" s="51"/>
      <c r="F141" s="51"/>
      <c r="G141" s="51"/>
      <c r="H141" s="51"/>
      <c r="I141" s="51"/>
      <c r="J141" s="51"/>
      <c r="K141" s="51"/>
      <c r="L141" s="51"/>
      <c r="M141" s="51"/>
      <c r="N141" s="51"/>
      <c r="O141" s="51"/>
      <c r="P141" s="51"/>
      <c r="Q141" s="51"/>
      <c r="R141" s="51"/>
    </row>
    <row r="142" spans="1:18" ht="17.100000000000001" customHeight="1" x14ac:dyDescent="0.15">
      <c r="A142" s="51"/>
      <c r="B142" s="51"/>
      <c r="C142" s="51"/>
      <c r="D142" s="51"/>
      <c r="E142" s="51"/>
      <c r="F142" s="51"/>
      <c r="G142" s="51"/>
      <c r="H142" s="51"/>
      <c r="I142" s="51"/>
      <c r="J142" s="51"/>
      <c r="K142" s="51"/>
      <c r="L142" s="51"/>
      <c r="M142" s="51"/>
      <c r="N142" s="51"/>
      <c r="O142" s="51"/>
      <c r="P142" s="51"/>
      <c r="Q142" s="51"/>
      <c r="R142" s="51"/>
    </row>
    <row r="143" spans="1:18" ht="17.100000000000001" customHeight="1" x14ac:dyDescent="0.15">
      <c r="A143" s="51"/>
      <c r="B143" s="51"/>
      <c r="C143" s="51"/>
      <c r="D143" s="51"/>
      <c r="E143" s="51"/>
      <c r="F143" s="51"/>
      <c r="G143" s="51"/>
      <c r="H143" s="51"/>
      <c r="I143" s="51"/>
      <c r="J143" s="51"/>
      <c r="K143" s="51"/>
      <c r="L143" s="51"/>
      <c r="M143" s="51"/>
      <c r="N143" s="51"/>
      <c r="O143" s="51"/>
      <c r="P143" s="51"/>
      <c r="Q143" s="51"/>
      <c r="R143" s="51"/>
    </row>
    <row r="144" spans="1:18" ht="17.100000000000001" customHeight="1" x14ac:dyDescent="0.15">
      <c r="A144" s="51"/>
      <c r="B144" s="51"/>
      <c r="C144" s="51"/>
      <c r="D144" s="51"/>
      <c r="E144" s="51"/>
      <c r="F144" s="51"/>
      <c r="G144" s="51"/>
      <c r="H144" s="51"/>
      <c r="I144" s="51"/>
      <c r="J144" s="51"/>
      <c r="K144" s="51"/>
      <c r="L144" s="51"/>
      <c r="M144" s="51"/>
      <c r="N144" s="51"/>
      <c r="O144" s="51"/>
      <c r="P144" s="51"/>
      <c r="Q144" s="51"/>
      <c r="R144" s="51"/>
    </row>
    <row r="145" spans="1:18" ht="17.100000000000001" customHeight="1" x14ac:dyDescent="0.15">
      <c r="A145" s="51"/>
      <c r="B145" s="51"/>
      <c r="C145" s="51"/>
      <c r="D145" s="51"/>
      <c r="E145" s="51"/>
      <c r="F145" s="51"/>
      <c r="G145" s="51"/>
      <c r="H145" s="51"/>
      <c r="I145" s="51"/>
      <c r="J145" s="51"/>
      <c r="K145" s="51"/>
      <c r="L145" s="51"/>
      <c r="M145" s="51"/>
      <c r="N145" s="51"/>
      <c r="O145" s="51"/>
      <c r="P145" s="51"/>
      <c r="Q145" s="51"/>
      <c r="R145" s="51"/>
    </row>
    <row r="146" spans="1:18" ht="17.100000000000001" customHeight="1" x14ac:dyDescent="0.15">
      <c r="A146" s="51"/>
      <c r="B146" s="51"/>
      <c r="C146" s="51"/>
      <c r="D146" s="51"/>
      <c r="E146" s="51"/>
      <c r="F146" s="51"/>
      <c r="G146" s="51"/>
      <c r="H146" s="51"/>
      <c r="I146" s="51"/>
      <c r="J146" s="51"/>
      <c r="K146" s="51"/>
      <c r="L146" s="51"/>
      <c r="M146" s="51"/>
      <c r="N146" s="51"/>
      <c r="O146" s="51"/>
      <c r="P146" s="51"/>
      <c r="Q146" s="51"/>
      <c r="R146" s="51"/>
    </row>
    <row r="147" spans="1:18" ht="17.100000000000001" customHeight="1" x14ac:dyDescent="0.15">
      <c r="A147" s="51"/>
      <c r="B147" s="51"/>
      <c r="C147" s="51"/>
      <c r="D147" s="51"/>
      <c r="E147" s="51"/>
      <c r="F147" s="51"/>
      <c r="G147" s="51"/>
      <c r="H147" s="51"/>
      <c r="I147" s="51"/>
      <c r="J147" s="51"/>
      <c r="K147" s="51"/>
      <c r="L147" s="51"/>
      <c r="M147" s="51"/>
      <c r="N147" s="51"/>
      <c r="O147" s="51"/>
      <c r="P147" s="51"/>
      <c r="Q147" s="51"/>
      <c r="R147" s="51"/>
    </row>
    <row r="148" spans="1:18" ht="17.100000000000001" customHeight="1" x14ac:dyDescent="0.15">
      <c r="A148" s="51"/>
      <c r="B148" s="51"/>
      <c r="C148" s="51"/>
      <c r="D148" s="51"/>
      <c r="E148" s="51"/>
      <c r="F148" s="51"/>
      <c r="G148" s="51"/>
      <c r="H148" s="51"/>
      <c r="I148" s="51"/>
      <c r="J148" s="51"/>
      <c r="K148" s="51"/>
      <c r="L148" s="51"/>
      <c r="M148" s="51"/>
      <c r="N148" s="51"/>
      <c r="O148" s="51"/>
      <c r="P148" s="51"/>
      <c r="Q148" s="51"/>
      <c r="R148" s="51"/>
    </row>
    <row r="149" spans="1:18" ht="17.100000000000001" customHeight="1" x14ac:dyDescent="0.15">
      <c r="A149" s="51"/>
      <c r="B149" s="51"/>
      <c r="C149" s="51"/>
      <c r="D149" s="51"/>
      <c r="E149" s="51"/>
      <c r="F149" s="51"/>
      <c r="G149" s="51"/>
      <c r="H149" s="51"/>
      <c r="I149" s="51"/>
      <c r="J149" s="51"/>
      <c r="K149" s="51"/>
      <c r="L149" s="51"/>
      <c r="M149" s="51"/>
      <c r="N149" s="51"/>
      <c r="O149" s="51"/>
      <c r="P149" s="51"/>
      <c r="Q149" s="51"/>
      <c r="R149" s="51"/>
    </row>
    <row r="150" spans="1:18" ht="17.100000000000001" customHeight="1" x14ac:dyDescent="0.15">
      <c r="A150" s="51"/>
      <c r="B150" s="51"/>
      <c r="C150" s="51"/>
      <c r="D150" s="51"/>
      <c r="E150" s="51"/>
      <c r="F150" s="51"/>
      <c r="G150" s="51"/>
      <c r="H150" s="51"/>
      <c r="I150" s="51"/>
      <c r="J150" s="51"/>
      <c r="K150" s="51"/>
      <c r="L150" s="51"/>
      <c r="M150" s="51"/>
      <c r="N150" s="51"/>
      <c r="O150" s="51"/>
      <c r="P150" s="51"/>
      <c r="Q150" s="51"/>
      <c r="R150" s="51"/>
    </row>
    <row r="151" spans="1:18" ht="17.100000000000001" customHeight="1" x14ac:dyDescent="0.15">
      <c r="A151" s="51"/>
      <c r="B151" s="51"/>
      <c r="C151" s="51"/>
      <c r="D151" s="51"/>
      <c r="E151" s="51"/>
      <c r="F151" s="51"/>
      <c r="G151" s="51"/>
      <c r="H151" s="51"/>
      <c r="I151" s="51"/>
      <c r="J151" s="51"/>
      <c r="K151" s="51"/>
      <c r="L151" s="51"/>
      <c r="M151" s="51"/>
      <c r="N151" s="51"/>
      <c r="O151" s="51"/>
      <c r="P151" s="51"/>
      <c r="Q151" s="51"/>
      <c r="R151" s="51"/>
    </row>
    <row r="152" spans="1:18" ht="17.100000000000001" customHeight="1" x14ac:dyDescent="0.15">
      <c r="A152" s="51"/>
      <c r="B152" s="51"/>
      <c r="C152" s="51"/>
      <c r="D152" s="51"/>
      <c r="E152" s="51"/>
      <c r="F152" s="51"/>
      <c r="G152" s="51"/>
      <c r="H152" s="51"/>
      <c r="I152" s="51"/>
      <c r="J152" s="51"/>
      <c r="K152" s="51"/>
      <c r="L152" s="51"/>
      <c r="M152" s="51"/>
      <c r="N152" s="51"/>
      <c r="O152" s="51"/>
      <c r="P152" s="51"/>
      <c r="Q152" s="51"/>
      <c r="R152" s="51"/>
    </row>
    <row r="153" spans="1:18" ht="17.100000000000001" customHeight="1" x14ac:dyDescent="0.15">
      <c r="A153" s="51"/>
      <c r="B153" s="51"/>
      <c r="C153" s="51"/>
      <c r="D153" s="51"/>
      <c r="E153" s="51"/>
      <c r="F153" s="51"/>
      <c r="G153" s="51"/>
      <c r="H153" s="51"/>
      <c r="I153" s="51"/>
      <c r="J153" s="51"/>
      <c r="K153" s="51"/>
      <c r="L153" s="51"/>
      <c r="M153" s="51"/>
      <c r="N153" s="51"/>
      <c r="O153" s="51"/>
      <c r="P153" s="51"/>
      <c r="Q153" s="51"/>
      <c r="R153" s="51"/>
    </row>
    <row r="154" spans="1:18" ht="17.100000000000001" customHeight="1" x14ac:dyDescent="0.15">
      <c r="A154" s="51"/>
      <c r="B154" s="51"/>
      <c r="C154" s="51"/>
      <c r="D154" s="51"/>
      <c r="E154" s="51"/>
      <c r="F154" s="51"/>
      <c r="G154" s="51"/>
      <c r="H154" s="51"/>
      <c r="I154" s="51"/>
      <c r="J154" s="51"/>
      <c r="K154" s="51"/>
      <c r="L154" s="51"/>
      <c r="M154" s="51"/>
      <c r="N154" s="51"/>
      <c r="O154" s="51"/>
      <c r="P154" s="51"/>
      <c r="Q154" s="51"/>
      <c r="R154" s="51"/>
    </row>
    <row r="155" spans="1:18" ht="17.100000000000001" customHeight="1" x14ac:dyDescent="0.15">
      <c r="A155" s="51"/>
      <c r="B155" s="51"/>
      <c r="C155" s="51"/>
      <c r="D155" s="51"/>
      <c r="E155" s="51"/>
      <c r="F155" s="51"/>
      <c r="G155" s="51"/>
      <c r="H155" s="51"/>
      <c r="I155" s="51"/>
      <c r="J155" s="51"/>
      <c r="K155" s="51"/>
      <c r="L155" s="51"/>
      <c r="M155" s="51"/>
      <c r="N155" s="51"/>
      <c r="O155" s="51"/>
      <c r="P155" s="51"/>
      <c r="Q155" s="51"/>
      <c r="R155" s="51"/>
    </row>
    <row r="156" spans="1:18" ht="17.100000000000001" customHeight="1" x14ac:dyDescent="0.15">
      <c r="A156" s="51"/>
      <c r="B156" s="51"/>
      <c r="C156" s="51"/>
      <c r="D156" s="51"/>
      <c r="E156" s="51"/>
      <c r="F156" s="51"/>
      <c r="G156" s="51"/>
      <c r="H156" s="51"/>
      <c r="I156" s="51"/>
      <c r="J156" s="51"/>
      <c r="K156" s="51"/>
      <c r="L156" s="51"/>
      <c r="M156" s="51"/>
      <c r="N156" s="51"/>
      <c r="O156" s="51"/>
      <c r="P156" s="51"/>
      <c r="Q156" s="51"/>
      <c r="R156" s="51"/>
    </row>
    <row r="157" spans="1:18" ht="17.100000000000001" customHeight="1" x14ac:dyDescent="0.15">
      <c r="A157" s="51"/>
      <c r="B157" s="51"/>
      <c r="C157" s="51"/>
      <c r="D157" s="51"/>
      <c r="E157" s="51"/>
      <c r="F157" s="51"/>
      <c r="G157" s="51"/>
      <c r="H157" s="51"/>
      <c r="I157" s="51"/>
      <c r="J157" s="51"/>
      <c r="K157" s="51"/>
      <c r="L157" s="51"/>
      <c r="M157" s="51"/>
      <c r="N157" s="51"/>
      <c r="O157" s="51"/>
      <c r="P157" s="51"/>
      <c r="Q157" s="51"/>
      <c r="R157" s="51"/>
    </row>
    <row r="158" spans="1:18" ht="17.100000000000001" customHeight="1" x14ac:dyDescent="0.15">
      <c r="A158" s="51"/>
      <c r="B158" s="51"/>
      <c r="C158" s="51"/>
      <c r="D158" s="51"/>
      <c r="E158" s="51"/>
      <c r="F158" s="51"/>
      <c r="G158" s="51"/>
      <c r="H158" s="51"/>
      <c r="I158" s="51"/>
      <c r="J158" s="51"/>
      <c r="K158" s="51"/>
      <c r="L158" s="51"/>
      <c r="M158" s="51"/>
      <c r="N158" s="51"/>
      <c r="O158" s="51"/>
      <c r="P158" s="51"/>
      <c r="Q158" s="51"/>
      <c r="R158" s="51"/>
    </row>
    <row r="159" spans="1:18" ht="17.100000000000001" customHeight="1" x14ac:dyDescent="0.15">
      <c r="A159" s="51"/>
      <c r="B159" s="51"/>
      <c r="C159" s="51"/>
      <c r="D159" s="51"/>
      <c r="E159" s="51"/>
      <c r="F159" s="51"/>
      <c r="G159" s="51"/>
      <c r="H159" s="51"/>
      <c r="I159" s="51"/>
      <c r="J159" s="51"/>
      <c r="K159" s="51"/>
      <c r="L159" s="51"/>
      <c r="M159" s="51"/>
      <c r="N159" s="51"/>
      <c r="O159" s="51"/>
      <c r="P159" s="51"/>
      <c r="Q159" s="51"/>
      <c r="R159" s="51"/>
    </row>
    <row r="160" spans="1:18" ht="17.100000000000001" customHeight="1" x14ac:dyDescent="0.15">
      <c r="A160" s="51"/>
      <c r="B160" s="51"/>
      <c r="C160" s="51"/>
      <c r="D160" s="51"/>
      <c r="E160" s="51"/>
      <c r="F160" s="51"/>
      <c r="G160" s="51"/>
      <c r="H160" s="51"/>
      <c r="I160" s="51"/>
      <c r="J160" s="51"/>
      <c r="K160" s="51"/>
      <c r="L160" s="51"/>
      <c r="M160" s="51"/>
      <c r="N160" s="51"/>
      <c r="O160" s="51"/>
      <c r="P160" s="51"/>
      <c r="Q160" s="51"/>
      <c r="R160" s="51"/>
    </row>
    <row r="161" spans="1:18" ht="17.100000000000001" customHeight="1" x14ac:dyDescent="0.15">
      <c r="A161" s="51"/>
      <c r="B161" s="51"/>
      <c r="C161" s="51"/>
      <c r="D161" s="51"/>
      <c r="E161" s="51"/>
      <c r="F161" s="51"/>
      <c r="G161" s="51"/>
      <c r="H161" s="51"/>
      <c r="I161" s="51"/>
      <c r="J161" s="51"/>
      <c r="K161" s="51"/>
      <c r="L161" s="51"/>
      <c r="M161" s="51"/>
      <c r="N161" s="51"/>
      <c r="O161" s="51"/>
      <c r="P161" s="51"/>
      <c r="Q161" s="51"/>
      <c r="R161" s="51"/>
    </row>
    <row r="162" spans="1:18" ht="17.100000000000001" customHeight="1" x14ac:dyDescent="0.15">
      <c r="A162" s="51"/>
      <c r="B162" s="51"/>
      <c r="C162" s="51"/>
      <c r="D162" s="51"/>
      <c r="E162" s="51"/>
      <c r="F162" s="51"/>
      <c r="G162" s="51"/>
      <c r="H162" s="51"/>
      <c r="I162" s="51"/>
      <c r="J162" s="51"/>
      <c r="K162" s="51"/>
      <c r="L162" s="51"/>
      <c r="M162" s="51"/>
      <c r="N162" s="51"/>
      <c r="O162" s="51"/>
      <c r="P162" s="51"/>
      <c r="Q162" s="51"/>
      <c r="R162" s="51"/>
    </row>
    <row r="163" spans="1:18" ht="17.100000000000001" customHeight="1" x14ac:dyDescent="0.15">
      <c r="A163" s="51"/>
      <c r="B163" s="51"/>
      <c r="C163" s="51"/>
      <c r="D163" s="51"/>
      <c r="E163" s="51"/>
      <c r="F163" s="51"/>
      <c r="G163" s="51"/>
      <c r="H163" s="51"/>
      <c r="I163" s="51"/>
      <c r="J163" s="51"/>
      <c r="K163" s="51"/>
      <c r="L163" s="51"/>
      <c r="M163" s="51"/>
      <c r="N163" s="51"/>
      <c r="O163" s="51"/>
      <c r="P163" s="51"/>
      <c r="Q163" s="51"/>
      <c r="R163" s="51"/>
    </row>
    <row r="164" spans="1:18" ht="17.100000000000001" customHeight="1" x14ac:dyDescent="0.15">
      <c r="A164" s="51"/>
      <c r="B164" s="51"/>
      <c r="C164" s="51"/>
      <c r="D164" s="51"/>
      <c r="E164" s="51"/>
      <c r="F164" s="51"/>
      <c r="G164" s="51"/>
      <c r="H164" s="51"/>
      <c r="I164" s="51"/>
      <c r="J164" s="51"/>
      <c r="K164" s="51"/>
      <c r="L164" s="51"/>
      <c r="M164" s="51"/>
      <c r="N164" s="51"/>
      <c r="O164" s="51"/>
      <c r="P164" s="51"/>
      <c r="Q164" s="51"/>
      <c r="R164" s="51"/>
    </row>
    <row r="165" spans="1:18" ht="17.100000000000001" customHeight="1" x14ac:dyDescent="0.15">
      <c r="A165" s="51"/>
      <c r="B165" s="51"/>
      <c r="C165" s="51"/>
      <c r="D165" s="51"/>
      <c r="E165" s="51"/>
      <c r="F165" s="51"/>
      <c r="G165" s="51"/>
      <c r="H165" s="51"/>
      <c r="I165" s="51"/>
      <c r="J165" s="51"/>
      <c r="K165" s="51"/>
      <c r="L165" s="51"/>
      <c r="M165" s="51"/>
      <c r="N165" s="51"/>
      <c r="O165" s="51"/>
      <c r="P165" s="51"/>
      <c r="Q165" s="51"/>
      <c r="R165" s="51"/>
    </row>
    <row r="166" spans="1:18" ht="17.100000000000001" customHeight="1" x14ac:dyDescent="0.15">
      <c r="A166" s="51"/>
      <c r="B166" s="51"/>
      <c r="C166" s="51"/>
      <c r="D166" s="51"/>
      <c r="E166" s="51"/>
      <c r="F166" s="51"/>
      <c r="G166" s="51"/>
      <c r="H166" s="51"/>
      <c r="I166" s="51"/>
      <c r="J166" s="51"/>
      <c r="K166" s="51"/>
      <c r="L166" s="51"/>
      <c r="M166" s="51"/>
      <c r="N166" s="51"/>
      <c r="O166" s="51"/>
      <c r="P166" s="51"/>
      <c r="Q166" s="51"/>
      <c r="R166" s="51"/>
    </row>
    <row r="167" spans="1:18" ht="17.100000000000001" customHeight="1" x14ac:dyDescent="0.15">
      <c r="A167" s="51"/>
      <c r="B167" s="51"/>
      <c r="C167" s="51"/>
      <c r="D167" s="51"/>
      <c r="E167" s="51"/>
      <c r="F167" s="51"/>
      <c r="G167" s="51"/>
      <c r="H167" s="51"/>
      <c r="I167" s="51"/>
      <c r="J167" s="51"/>
      <c r="K167" s="51"/>
      <c r="L167" s="51"/>
      <c r="M167" s="51"/>
      <c r="N167" s="51"/>
      <c r="O167" s="51"/>
      <c r="P167" s="51"/>
      <c r="Q167" s="51"/>
      <c r="R167" s="51"/>
    </row>
    <row r="168" spans="1:18" ht="17.100000000000001" customHeight="1" x14ac:dyDescent="0.15">
      <c r="A168" s="51"/>
      <c r="B168" s="51"/>
      <c r="C168" s="51"/>
      <c r="D168" s="51"/>
      <c r="E168" s="51"/>
      <c r="F168" s="51"/>
      <c r="G168" s="51"/>
      <c r="H168" s="51"/>
      <c r="I168" s="51"/>
      <c r="J168" s="51"/>
      <c r="K168" s="51"/>
      <c r="L168" s="51"/>
      <c r="M168" s="51"/>
      <c r="N168" s="51"/>
      <c r="O168" s="51"/>
      <c r="P168" s="51"/>
      <c r="Q168" s="51"/>
      <c r="R168" s="51"/>
    </row>
    <row r="169" spans="1:18" ht="17.100000000000001" customHeight="1" x14ac:dyDescent="0.15">
      <c r="A169" s="51"/>
      <c r="B169" s="51"/>
      <c r="C169" s="51"/>
      <c r="D169" s="51"/>
      <c r="E169" s="51"/>
      <c r="F169" s="51"/>
      <c r="G169" s="51"/>
      <c r="H169" s="51"/>
      <c r="I169" s="51"/>
      <c r="J169" s="51"/>
      <c r="K169" s="51"/>
      <c r="L169" s="51"/>
      <c r="M169" s="51"/>
      <c r="N169" s="51"/>
      <c r="O169" s="51"/>
      <c r="P169" s="51"/>
      <c r="Q169" s="51"/>
      <c r="R169" s="51"/>
    </row>
    <row r="170" spans="1:18" ht="17.100000000000001" customHeight="1" x14ac:dyDescent="0.15">
      <c r="A170" s="51"/>
      <c r="B170" s="51"/>
      <c r="C170" s="51"/>
      <c r="D170" s="51"/>
      <c r="E170" s="51"/>
      <c r="F170" s="51"/>
      <c r="G170" s="51"/>
      <c r="H170" s="51"/>
      <c r="I170" s="51"/>
      <c r="J170" s="51"/>
      <c r="K170" s="51"/>
      <c r="L170" s="51"/>
      <c r="M170" s="51"/>
      <c r="N170" s="51"/>
      <c r="O170" s="51"/>
      <c r="P170" s="51"/>
      <c r="Q170" s="51"/>
      <c r="R170" s="51"/>
    </row>
    <row r="171" spans="1:18" ht="17.100000000000001" customHeight="1" x14ac:dyDescent="0.15">
      <c r="A171" s="51"/>
      <c r="B171" s="51"/>
      <c r="C171" s="51"/>
      <c r="D171" s="51"/>
      <c r="E171" s="51"/>
      <c r="F171" s="51"/>
      <c r="G171" s="51"/>
      <c r="H171" s="51"/>
      <c r="I171" s="51"/>
      <c r="J171" s="51"/>
      <c r="K171" s="51"/>
      <c r="L171" s="51"/>
      <c r="M171" s="51"/>
      <c r="N171" s="51"/>
      <c r="O171" s="51"/>
      <c r="P171" s="51"/>
      <c r="Q171" s="51"/>
      <c r="R171" s="51"/>
    </row>
    <row r="172" spans="1:18" ht="17.100000000000001" customHeight="1" x14ac:dyDescent="0.15">
      <c r="A172" s="51"/>
      <c r="B172" s="51"/>
      <c r="C172" s="51"/>
      <c r="D172" s="51"/>
      <c r="E172" s="51"/>
      <c r="F172" s="51"/>
      <c r="G172" s="51"/>
      <c r="H172" s="51"/>
      <c r="I172" s="51"/>
      <c r="J172" s="51"/>
      <c r="K172" s="51"/>
      <c r="L172" s="51"/>
      <c r="M172" s="51"/>
      <c r="N172" s="51"/>
      <c r="O172" s="51"/>
      <c r="P172" s="51"/>
      <c r="Q172" s="51"/>
      <c r="R172" s="51"/>
    </row>
    <row r="173" spans="1:18" ht="17.100000000000001" customHeight="1" x14ac:dyDescent="0.15">
      <c r="A173" s="51"/>
      <c r="B173" s="51"/>
      <c r="C173" s="51"/>
      <c r="D173" s="51"/>
      <c r="E173" s="51"/>
      <c r="F173" s="51"/>
      <c r="G173" s="51"/>
      <c r="H173" s="51"/>
      <c r="I173" s="51"/>
      <c r="J173" s="51"/>
      <c r="K173" s="51"/>
      <c r="L173" s="51"/>
      <c r="M173" s="51"/>
      <c r="N173" s="51"/>
      <c r="O173" s="51"/>
      <c r="P173" s="51"/>
      <c r="Q173" s="51"/>
      <c r="R173" s="51"/>
    </row>
    <row r="174" spans="1:18" ht="17.100000000000001" customHeight="1" x14ac:dyDescent="0.15">
      <c r="A174" s="51"/>
      <c r="B174" s="51"/>
      <c r="C174" s="51"/>
      <c r="D174" s="51"/>
      <c r="E174" s="51"/>
      <c r="F174" s="51"/>
      <c r="G174" s="51"/>
      <c r="H174" s="51"/>
      <c r="I174" s="51"/>
      <c r="J174" s="51"/>
      <c r="K174" s="51"/>
      <c r="L174" s="51"/>
      <c r="M174" s="51"/>
      <c r="N174" s="51"/>
      <c r="O174" s="51"/>
      <c r="P174" s="51"/>
      <c r="Q174" s="51"/>
      <c r="R174" s="51"/>
    </row>
    <row r="175" spans="1:18" ht="17.100000000000001" customHeight="1" x14ac:dyDescent="0.15">
      <c r="A175" s="51"/>
      <c r="B175" s="51"/>
      <c r="C175" s="51"/>
      <c r="D175" s="51"/>
      <c r="E175" s="51"/>
      <c r="F175" s="51"/>
      <c r="G175" s="51"/>
      <c r="H175" s="51"/>
      <c r="I175" s="51"/>
      <c r="J175" s="51"/>
      <c r="K175" s="51"/>
      <c r="L175" s="51"/>
      <c r="M175" s="51"/>
      <c r="N175" s="51"/>
      <c r="O175" s="51"/>
      <c r="P175" s="51"/>
      <c r="Q175" s="51"/>
      <c r="R175" s="51"/>
    </row>
    <row r="176" spans="1:18" ht="17.100000000000001" customHeight="1" x14ac:dyDescent="0.15">
      <c r="A176" s="51"/>
      <c r="B176" s="51"/>
      <c r="C176" s="51"/>
      <c r="D176" s="51"/>
      <c r="E176" s="51"/>
      <c r="F176" s="51"/>
      <c r="G176" s="51"/>
      <c r="H176" s="51"/>
      <c r="I176" s="51"/>
      <c r="J176" s="51"/>
      <c r="K176" s="51"/>
      <c r="L176" s="51"/>
      <c r="M176" s="51"/>
      <c r="N176" s="51"/>
      <c r="O176" s="51"/>
      <c r="P176" s="51"/>
      <c r="Q176" s="51"/>
      <c r="R176" s="51"/>
    </row>
    <row r="177" spans="1:18" ht="17.100000000000001" customHeight="1" x14ac:dyDescent="0.15">
      <c r="A177" s="51"/>
      <c r="B177" s="51"/>
      <c r="C177" s="51"/>
      <c r="D177" s="51"/>
      <c r="E177" s="51"/>
      <c r="F177" s="51"/>
      <c r="G177" s="51"/>
      <c r="H177" s="51"/>
      <c r="I177" s="51"/>
      <c r="J177" s="51"/>
      <c r="K177" s="51"/>
      <c r="L177" s="51"/>
      <c r="M177" s="51"/>
      <c r="N177" s="51"/>
      <c r="O177" s="51"/>
      <c r="P177" s="51"/>
      <c r="Q177" s="51"/>
      <c r="R177" s="51"/>
    </row>
    <row r="178" spans="1:18" ht="17.100000000000001" customHeight="1" x14ac:dyDescent="0.15">
      <c r="A178" s="51"/>
      <c r="B178" s="51"/>
      <c r="C178" s="51"/>
      <c r="D178" s="51"/>
      <c r="E178" s="51"/>
      <c r="F178" s="51"/>
      <c r="G178" s="51"/>
      <c r="H178" s="51"/>
      <c r="I178" s="51"/>
      <c r="J178" s="51"/>
      <c r="K178" s="51"/>
      <c r="L178" s="51"/>
      <c r="M178" s="51"/>
      <c r="N178" s="51"/>
      <c r="O178" s="51"/>
      <c r="P178" s="51"/>
      <c r="Q178" s="51"/>
      <c r="R178" s="51"/>
    </row>
    <row r="179" spans="1:18" ht="17.100000000000001" customHeight="1" x14ac:dyDescent="0.15">
      <c r="A179" s="51"/>
      <c r="B179" s="51"/>
      <c r="C179" s="51"/>
      <c r="D179" s="51"/>
      <c r="E179" s="51"/>
      <c r="F179" s="51"/>
      <c r="G179" s="51"/>
      <c r="H179" s="51"/>
      <c r="I179" s="51"/>
      <c r="J179" s="51"/>
      <c r="K179" s="51"/>
      <c r="L179" s="51"/>
      <c r="M179" s="51"/>
      <c r="N179" s="51"/>
      <c r="O179" s="51"/>
      <c r="P179" s="51"/>
      <c r="Q179" s="51"/>
      <c r="R179" s="51"/>
    </row>
    <row r="180" spans="1:18" ht="17.100000000000001" customHeight="1" x14ac:dyDescent="0.15">
      <c r="A180" s="51"/>
      <c r="B180" s="51"/>
      <c r="C180" s="51"/>
      <c r="D180" s="51"/>
      <c r="E180" s="51"/>
      <c r="F180" s="51"/>
      <c r="G180" s="51"/>
      <c r="H180" s="51"/>
      <c r="I180" s="51"/>
      <c r="J180" s="51"/>
      <c r="K180" s="51"/>
      <c r="L180" s="51"/>
      <c r="M180" s="51"/>
      <c r="N180" s="51"/>
      <c r="O180" s="51"/>
      <c r="P180" s="51"/>
      <c r="Q180" s="51"/>
      <c r="R180" s="51"/>
    </row>
    <row r="181" spans="1:18" ht="17.100000000000001" customHeight="1" x14ac:dyDescent="0.15">
      <c r="A181" s="51"/>
      <c r="B181" s="51"/>
      <c r="C181" s="51"/>
      <c r="D181" s="51"/>
      <c r="E181" s="51"/>
      <c r="F181" s="51"/>
      <c r="G181" s="51"/>
      <c r="H181" s="51"/>
      <c r="I181" s="51"/>
      <c r="J181" s="51"/>
      <c r="K181" s="51"/>
      <c r="L181" s="51"/>
      <c r="M181" s="51"/>
      <c r="N181" s="51"/>
      <c r="O181" s="51"/>
      <c r="P181" s="51"/>
      <c r="Q181" s="51"/>
      <c r="R181" s="51"/>
    </row>
    <row r="182" spans="1:18" ht="17.100000000000001" customHeight="1" x14ac:dyDescent="0.15">
      <c r="A182" s="51"/>
      <c r="B182" s="51"/>
      <c r="C182" s="51"/>
      <c r="D182" s="51"/>
      <c r="E182" s="51"/>
      <c r="F182" s="51"/>
      <c r="G182" s="51"/>
      <c r="H182" s="51"/>
      <c r="I182" s="51"/>
      <c r="J182" s="51"/>
      <c r="K182" s="51"/>
      <c r="L182" s="51"/>
      <c r="M182" s="51"/>
      <c r="N182" s="51"/>
      <c r="O182" s="51"/>
      <c r="P182" s="51"/>
      <c r="Q182" s="51"/>
      <c r="R182" s="51"/>
    </row>
    <row r="183" spans="1:18" ht="17.100000000000001" customHeight="1" x14ac:dyDescent="0.15">
      <c r="A183" s="51"/>
      <c r="B183" s="51"/>
      <c r="C183" s="51"/>
      <c r="D183" s="51"/>
      <c r="E183" s="51"/>
      <c r="F183" s="51"/>
      <c r="G183" s="51"/>
      <c r="H183" s="51"/>
      <c r="I183" s="51"/>
      <c r="J183" s="51"/>
      <c r="K183" s="51"/>
      <c r="L183" s="51"/>
      <c r="M183" s="51"/>
      <c r="N183" s="51"/>
      <c r="O183" s="51"/>
      <c r="P183" s="51"/>
      <c r="Q183" s="51"/>
      <c r="R183" s="51"/>
    </row>
    <row r="184" spans="1:18" ht="17.100000000000001" customHeight="1" x14ac:dyDescent="0.15">
      <c r="A184" s="51"/>
      <c r="B184" s="51"/>
      <c r="C184" s="51"/>
      <c r="D184" s="51"/>
      <c r="E184" s="51"/>
      <c r="F184" s="51"/>
      <c r="G184" s="51"/>
      <c r="H184" s="51"/>
      <c r="I184" s="51"/>
      <c r="J184" s="51"/>
      <c r="K184" s="51"/>
      <c r="L184" s="51"/>
      <c r="M184" s="51"/>
      <c r="N184" s="51"/>
      <c r="O184" s="51"/>
      <c r="P184" s="51"/>
      <c r="Q184" s="51"/>
      <c r="R184" s="51"/>
    </row>
    <row r="185" spans="1:18" ht="17.100000000000001" customHeight="1" x14ac:dyDescent="0.15">
      <c r="A185" s="51"/>
      <c r="B185" s="51"/>
      <c r="C185" s="51"/>
      <c r="D185" s="51"/>
      <c r="E185" s="51"/>
      <c r="F185" s="51"/>
      <c r="G185" s="51"/>
      <c r="H185" s="51"/>
      <c r="I185" s="51"/>
      <c r="J185" s="51"/>
      <c r="K185" s="51"/>
      <c r="L185" s="51"/>
      <c r="M185" s="51"/>
      <c r="N185" s="51"/>
      <c r="O185" s="51"/>
      <c r="P185" s="51"/>
      <c r="Q185" s="51"/>
      <c r="R185" s="51"/>
    </row>
    <row r="186" spans="1:18" ht="17.100000000000001" customHeight="1" x14ac:dyDescent="0.15">
      <c r="A186" s="51"/>
      <c r="B186" s="51"/>
      <c r="C186" s="51"/>
      <c r="D186" s="51"/>
      <c r="E186" s="51"/>
      <c r="F186" s="51"/>
      <c r="G186" s="51"/>
      <c r="H186" s="51"/>
      <c r="I186" s="51"/>
      <c r="J186" s="51"/>
      <c r="K186" s="51"/>
      <c r="L186" s="51"/>
      <c r="M186" s="51"/>
      <c r="N186" s="51"/>
      <c r="O186" s="51"/>
      <c r="P186" s="51"/>
      <c r="Q186" s="51"/>
      <c r="R186" s="51"/>
    </row>
    <row r="187" spans="1:18" ht="17.100000000000001" customHeight="1" x14ac:dyDescent="0.15">
      <c r="A187" s="51"/>
      <c r="B187" s="51"/>
      <c r="C187" s="51"/>
      <c r="D187" s="51"/>
      <c r="E187" s="51"/>
      <c r="F187" s="51"/>
      <c r="G187" s="51"/>
      <c r="H187" s="51"/>
      <c r="I187" s="51"/>
      <c r="J187" s="51"/>
      <c r="K187" s="51"/>
      <c r="L187" s="51"/>
      <c r="M187" s="51"/>
      <c r="N187" s="51"/>
      <c r="O187" s="51"/>
      <c r="P187" s="51"/>
      <c r="Q187" s="51"/>
      <c r="R187" s="51"/>
    </row>
    <row r="188" spans="1:18" ht="17.100000000000001" customHeight="1" x14ac:dyDescent="0.15">
      <c r="A188" s="51"/>
      <c r="B188" s="51"/>
      <c r="C188" s="51"/>
      <c r="D188" s="51"/>
      <c r="E188" s="51"/>
      <c r="F188" s="51"/>
      <c r="G188" s="51"/>
      <c r="H188" s="51"/>
      <c r="I188" s="51"/>
      <c r="J188" s="51"/>
      <c r="K188" s="51"/>
      <c r="L188" s="51"/>
      <c r="M188" s="51"/>
      <c r="N188" s="51"/>
      <c r="O188" s="51"/>
      <c r="P188" s="51"/>
      <c r="Q188" s="51"/>
      <c r="R188" s="51"/>
    </row>
    <row r="189" spans="1:18" ht="17.100000000000001" customHeight="1" x14ac:dyDescent="0.15">
      <c r="A189" s="51"/>
      <c r="B189" s="51"/>
      <c r="C189" s="51"/>
      <c r="D189" s="51"/>
      <c r="E189" s="51"/>
      <c r="F189" s="51"/>
      <c r="G189" s="51"/>
      <c r="H189" s="51"/>
      <c r="I189" s="51"/>
      <c r="J189" s="51"/>
      <c r="K189" s="51"/>
      <c r="L189" s="51"/>
      <c r="M189" s="51"/>
      <c r="N189" s="51"/>
      <c r="O189" s="51"/>
      <c r="P189" s="51"/>
      <c r="Q189" s="51"/>
      <c r="R189" s="51"/>
    </row>
    <row r="190" spans="1:18" ht="17.100000000000001" customHeight="1" x14ac:dyDescent="0.15">
      <c r="A190" s="51"/>
      <c r="B190" s="51"/>
      <c r="C190" s="51"/>
      <c r="D190" s="51"/>
      <c r="E190" s="51"/>
      <c r="F190" s="51"/>
      <c r="G190" s="51"/>
      <c r="H190" s="51"/>
      <c r="I190" s="51"/>
      <c r="J190" s="51"/>
      <c r="K190" s="51"/>
      <c r="L190" s="51"/>
      <c r="M190" s="51"/>
      <c r="N190" s="51"/>
      <c r="O190" s="51"/>
      <c r="P190" s="51"/>
      <c r="Q190" s="51"/>
      <c r="R190" s="51"/>
    </row>
    <row r="191" spans="1:18" ht="17.100000000000001" customHeight="1" x14ac:dyDescent="0.15">
      <c r="A191" s="51"/>
      <c r="B191" s="51"/>
      <c r="C191" s="51"/>
      <c r="D191" s="51"/>
      <c r="E191" s="51"/>
      <c r="F191" s="51"/>
      <c r="G191" s="51"/>
      <c r="H191" s="51"/>
      <c r="I191" s="51"/>
      <c r="J191" s="51"/>
      <c r="K191" s="51"/>
      <c r="L191" s="51"/>
      <c r="M191" s="51"/>
      <c r="N191" s="51"/>
      <c r="O191" s="51"/>
      <c r="P191" s="51"/>
      <c r="Q191" s="51"/>
      <c r="R191" s="51"/>
    </row>
    <row r="192" spans="1:18" ht="17.100000000000001" customHeight="1" x14ac:dyDescent="0.15">
      <c r="A192" s="51"/>
      <c r="B192" s="51"/>
      <c r="C192" s="51"/>
      <c r="D192" s="51"/>
      <c r="E192" s="51"/>
      <c r="F192" s="51"/>
      <c r="G192" s="51"/>
      <c r="H192" s="51"/>
      <c r="I192" s="51"/>
      <c r="J192" s="51"/>
      <c r="K192" s="51"/>
      <c r="L192" s="51"/>
      <c r="M192" s="51"/>
      <c r="N192" s="51"/>
      <c r="O192" s="51"/>
      <c r="P192" s="51"/>
      <c r="Q192" s="51"/>
      <c r="R192" s="51"/>
    </row>
    <row r="193" spans="1:18" ht="17.100000000000001" customHeight="1" x14ac:dyDescent="0.15">
      <c r="A193" s="51"/>
      <c r="B193" s="51"/>
      <c r="C193" s="51"/>
      <c r="D193" s="51"/>
      <c r="E193" s="51"/>
      <c r="F193" s="51"/>
      <c r="G193" s="51"/>
      <c r="H193" s="51"/>
      <c r="I193" s="51"/>
      <c r="J193" s="51"/>
      <c r="K193" s="51"/>
      <c r="L193" s="51"/>
      <c r="M193" s="51"/>
      <c r="N193" s="51"/>
      <c r="O193" s="51"/>
      <c r="P193" s="51"/>
      <c r="Q193" s="51"/>
      <c r="R193" s="51"/>
    </row>
    <row r="194" spans="1:18" ht="17.100000000000001" customHeight="1" x14ac:dyDescent="0.15">
      <c r="A194" s="51"/>
      <c r="B194" s="51"/>
      <c r="C194" s="51"/>
      <c r="D194" s="51"/>
      <c r="E194" s="51"/>
      <c r="F194" s="51"/>
      <c r="G194" s="51"/>
      <c r="H194" s="51"/>
      <c r="I194" s="51"/>
      <c r="J194" s="51"/>
      <c r="K194" s="51"/>
      <c r="L194" s="51"/>
      <c r="M194" s="51"/>
      <c r="N194" s="51"/>
      <c r="O194" s="51"/>
      <c r="P194" s="51"/>
      <c r="Q194" s="51"/>
      <c r="R194" s="51"/>
    </row>
    <row r="195" spans="1:18" ht="17.100000000000001" customHeight="1" x14ac:dyDescent="0.15">
      <c r="A195" s="51"/>
      <c r="B195" s="51"/>
      <c r="C195" s="51"/>
      <c r="D195" s="51"/>
      <c r="E195" s="51"/>
      <c r="F195" s="51"/>
      <c r="G195" s="51"/>
      <c r="H195" s="51"/>
      <c r="I195" s="51"/>
      <c r="J195" s="51"/>
      <c r="K195" s="51"/>
      <c r="L195" s="51"/>
      <c r="M195" s="51"/>
      <c r="N195" s="51"/>
      <c r="O195" s="51"/>
      <c r="P195" s="51"/>
      <c r="Q195" s="51"/>
      <c r="R195" s="51"/>
    </row>
    <row r="196" spans="1:18" ht="17.100000000000001" customHeight="1" x14ac:dyDescent="0.15">
      <c r="A196" s="51"/>
      <c r="B196" s="51"/>
      <c r="C196" s="51"/>
      <c r="D196" s="51"/>
      <c r="E196" s="51"/>
      <c r="F196" s="51"/>
      <c r="G196" s="51"/>
      <c r="H196" s="51"/>
      <c r="I196" s="51"/>
      <c r="J196" s="51"/>
      <c r="K196" s="51"/>
      <c r="L196" s="51"/>
      <c r="M196" s="51"/>
      <c r="N196" s="51"/>
      <c r="O196" s="51"/>
      <c r="P196" s="51"/>
      <c r="Q196" s="51"/>
      <c r="R196" s="51"/>
    </row>
  </sheetData>
  <sheetProtection formatCells="0" formatColumns="0" formatRows="0"/>
  <mergeCells count="55">
    <mergeCell ref="A44:B44"/>
    <mergeCell ref="A52:B52"/>
    <mergeCell ref="A68:B68"/>
    <mergeCell ref="A71:B71"/>
    <mergeCell ref="A74:B74"/>
    <mergeCell ref="M56:N56"/>
    <mergeCell ref="I10:O10"/>
    <mergeCell ref="I11:O11"/>
    <mergeCell ref="I56:J56"/>
    <mergeCell ref="K53:L53"/>
    <mergeCell ref="K54:L54"/>
    <mergeCell ref="K55:L55"/>
    <mergeCell ref="K56:L56"/>
    <mergeCell ref="C22:O22"/>
    <mergeCell ref="F44:H44"/>
    <mergeCell ref="C35:O39"/>
    <mergeCell ref="I30:J30"/>
    <mergeCell ref="I31:J31"/>
    <mergeCell ref="C40:O41"/>
    <mergeCell ref="C27:O27"/>
    <mergeCell ref="M53:N53"/>
    <mergeCell ref="M54:N54"/>
    <mergeCell ref="M55:N55"/>
    <mergeCell ref="C68:O70"/>
    <mergeCell ref="I53:J53"/>
    <mergeCell ref="C74:O75"/>
    <mergeCell ref="B14:O15"/>
    <mergeCell ref="A4:P4"/>
    <mergeCell ref="A17:P17"/>
    <mergeCell ref="A53:B53"/>
    <mergeCell ref="A55:B55"/>
    <mergeCell ref="A56:B56"/>
    <mergeCell ref="B31:C31"/>
    <mergeCell ref="F34:H34"/>
    <mergeCell ref="B30:C30"/>
    <mergeCell ref="A54:B54"/>
    <mergeCell ref="O54:P54"/>
    <mergeCell ref="C58:O59"/>
    <mergeCell ref="C60:O65"/>
    <mergeCell ref="I54:J54"/>
    <mergeCell ref="I55:J55"/>
    <mergeCell ref="K30:L30"/>
    <mergeCell ref="K31:L31"/>
    <mergeCell ref="C71:O73"/>
    <mergeCell ref="C48:E48"/>
    <mergeCell ref="C49:E49"/>
    <mergeCell ref="C50:E50"/>
    <mergeCell ref="C47:E47"/>
    <mergeCell ref="F48:N48"/>
    <mergeCell ref="F49:N49"/>
    <mergeCell ref="F50:N50"/>
    <mergeCell ref="F47:N47"/>
    <mergeCell ref="O53:P53"/>
    <mergeCell ref="O55:P55"/>
    <mergeCell ref="O56:P56"/>
  </mergeCells>
  <phoneticPr fontId="3"/>
  <dataValidations count="1">
    <dataValidation type="list" allowBlank="1" showInputMessage="1" showErrorMessage="1" sqref="B23:B27" xr:uid="{00000000-0002-0000-0100-000000000000}">
      <formula1>"　,○"</formula1>
    </dataValidation>
  </dataValidations>
  <printOptions horizontalCentered="1"/>
  <pageMargins left="0.19685039370078741" right="0.19685039370078741" top="0.74803149606299213" bottom="0.74803149606299213" header="0.31496062992125984" footer="0.31496062992125984"/>
  <pageSetup paperSize="9" scale="98" fitToHeight="0" orientation="portrait" verticalDpi="1200" r:id="rId1"/>
  <headerFooter>
    <oddFooter>&amp;P / &amp;N ページ</oddFooter>
  </headerFooter>
  <rowBreaks count="1" manualBreakCount="1">
    <brk id="4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B1:O109"/>
  <sheetViews>
    <sheetView view="pageBreakPreview" topLeftCell="A20" zoomScale="98" zoomScaleNormal="100" zoomScaleSheetLayoutView="98" workbookViewId="0">
      <selection activeCell="B3" sqref="B3:O3"/>
    </sheetView>
  </sheetViews>
  <sheetFormatPr defaultRowHeight="14.25" x14ac:dyDescent="0.15"/>
  <cols>
    <col min="1" max="1" width="1" customWidth="1"/>
    <col min="2" max="2" width="1.25" customWidth="1"/>
    <col min="3" max="3" width="17.25" customWidth="1"/>
    <col min="4" max="4" width="15.75" customWidth="1"/>
    <col min="5" max="14" width="11.625" customWidth="1"/>
    <col min="15" max="15" width="13.5" customWidth="1"/>
    <col min="16" max="16" width="1" customWidth="1"/>
    <col min="17" max="23" width="6.625" customWidth="1"/>
    <col min="24" max="24" width="3.75" customWidth="1"/>
  </cols>
  <sheetData>
    <row r="1" spans="2:15" ht="39.950000000000003" customHeight="1" x14ac:dyDescent="0.15">
      <c r="B1" s="244" t="s">
        <v>79</v>
      </c>
      <c r="C1" s="244"/>
      <c r="D1" s="244"/>
      <c r="E1" s="244"/>
      <c r="F1" s="244"/>
      <c r="G1" s="244"/>
      <c r="H1" s="244"/>
      <c r="I1" s="244"/>
      <c r="J1" s="244"/>
      <c r="K1" s="244"/>
      <c r="L1" s="244"/>
      <c r="M1" s="244"/>
      <c r="N1" s="244"/>
      <c r="O1" s="244"/>
    </row>
    <row r="2" spans="2:15" ht="39.950000000000003" customHeight="1" x14ac:dyDescent="0.15">
      <c r="B2" s="2" t="s">
        <v>1</v>
      </c>
      <c r="C2" s="1"/>
      <c r="D2" s="1"/>
      <c r="E2" s="1"/>
      <c r="F2" s="1"/>
      <c r="G2" s="1"/>
      <c r="H2" s="1"/>
      <c r="I2" s="1"/>
      <c r="J2" s="1"/>
      <c r="K2" s="1"/>
      <c r="L2" s="1"/>
      <c r="M2" s="245">
        <v>43992</v>
      </c>
      <c r="N2" s="245"/>
      <c r="O2" s="245"/>
    </row>
    <row r="3" spans="2:15" ht="39.950000000000003" customHeight="1" x14ac:dyDescent="0.15">
      <c r="B3" s="246" t="s">
        <v>67</v>
      </c>
      <c r="C3" s="246"/>
      <c r="D3" s="246"/>
      <c r="E3" s="246"/>
      <c r="F3" s="246"/>
      <c r="G3" s="246"/>
      <c r="H3" s="246"/>
      <c r="I3" s="246"/>
      <c r="J3" s="246"/>
      <c r="K3" s="246"/>
      <c r="L3" s="246"/>
      <c r="M3" s="246"/>
      <c r="N3" s="246"/>
      <c r="O3" s="246"/>
    </row>
    <row r="4" spans="2:15" ht="39.950000000000003" customHeight="1" x14ac:dyDescent="0.2">
      <c r="B4" s="32"/>
      <c r="C4" s="49" t="s">
        <v>72</v>
      </c>
      <c r="D4" s="45"/>
      <c r="E4" s="45"/>
      <c r="F4" s="45"/>
      <c r="G4" s="45"/>
      <c r="H4" s="45"/>
      <c r="I4" s="19"/>
      <c r="J4" s="19"/>
      <c r="K4" s="49" t="s">
        <v>74</v>
      </c>
      <c r="L4" s="46"/>
      <c r="M4" s="46"/>
      <c r="N4" s="46"/>
      <c r="O4" s="46"/>
    </row>
    <row r="5" spans="2:15" ht="39.950000000000003" customHeight="1" x14ac:dyDescent="0.2">
      <c r="B5" s="32"/>
      <c r="C5" s="50" t="s">
        <v>73</v>
      </c>
      <c r="D5" s="47"/>
      <c r="E5" s="47"/>
      <c r="F5" s="47"/>
      <c r="G5" s="47"/>
      <c r="H5" s="47"/>
      <c r="I5" s="19"/>
      <c r="J5" s="19"/>
      <c r="K5" s="50" t="s">
        <v>75</v>
      </c>
      <c r="L5" s="48"/>
      <c r="M5" s="48"/>
      <c r="N5" s="48"/>
      <c r="O5" s="48"/>
    </row>
    <row r="6" spans="2:15" ht="39.950000000000003" customHeight="1" x14ac:dyDescent="0.15">
      <c r="B6" s="32"/>
      <c r="C6" s="44"/>
      <c r="D6" s="32"/>
      <c r="E6" s="32"/>
      <c r="F6" s="32"/>
      <c r="G6" s="32"/>
      <c r="H6" s="32"/>
      <c r="I6" s="32"/>
      <c r="J6" s="32"/>
      <c r="K6" s="44"/>
      <c r="L6" s="44"/>
      <c r="M6" s="44"/>
      <c r="N6" s="44"/>
      <c r="O6" s="44"/>
    </row>
    <row r="7" spans="2:15" ht="39.950000000000003" customHeight="1" x14ac:dyDescent="0.15">
      <c r="B7" s="1"/>
      <c r="C7" s="29" t="s">
        <v>38</v>
      </c>
      <c r="D7" s="1"/>
      <c r="E7" s="1"/>
      <c r="F7" s="1"/>
      <c r="G7" s="1"/>
      <c r="H7" s="1"/>
      <c r="I7" s="1"/>
      <c r="J7" s="247" t="s">
        <v>80</v>
      </c>
      <c r="K7" s="247"/>
      <c r="L7" s="1"/>
      <c r="M7" s="1"/>
      <c r="N7" s="1"/>
      <c r="O7" s="1"/>
    </row>
    <row r="8" spans="2:15" ht="39.950000000000003" customHeight="1" x14ac:dyDescent="0.15">
      <c r="B8" s="1"/>
      <c r="C8" s="1"/>
      <c r="D8" s="248" t="s">
        <v>3</v>
      </c>
      <c r="E8" s="55">
        <v>42095</v>
      </c>
      <c r="F8" s="55">
        <f>EDATE(E8,12)</f>
        <v>42461</v>
      </c>
      <c r="G8" s="55">
        <f t="shared" ref="G8:J8" si="0">EDATE(F8,12)</f>
        <v>42826</v>
      </c>
      <c r="H8" s="55">
        <f t="shared" si="0"/>
        <v>43191</v>
      </c>
      <c r="I8" s="55">
        <f t="shared" si="0"/>
        <v>43556</v>
      </c>
      <c r="J8" s="55">
        <f t="shared" si="0"/>
        <v>43922</v>
      </c>
      <c r="K8" s="55">
        <f>EDATE(J8,12)</f>
        <v>44287</v>
      </c>
      <c r="L8" s="1"/>
      <c r="M8" s="1"/>
      <c r="N8" s="1"/>
      <c r="O8" s="1"/>
    </row>
    <row r="9" spans="2:15" ht="39.950000000000003" customHeight="1" x14ac:dyDescent="0.15">
      <c r="B9" s="1"/>
      <c r="C9" s="1"/>
      <c r="D9" s="249"/>
      <c r="E9" s="56">
        <f t="shared" ref="E9:K9" si="1">E8</f>
        <v>42095</v>
      </c>
      <c r="F9" s="56">
        <f t="shared" si="1"/>
        <v>42461</v>
      </c>
      <c r="G9" s="56">
        <f t="shared" si="1"/>
        <v>42826</v>
      </c>
      <c r="H9" s="56">
        <f t="shared" si="1"/>
        <v>43191</v>
      </c>
      <c r="I9" s="56">
        <f t="shared" si="1"/>
        <v>43556</v>
      </c>
      <c r="J9" s="56">
        <f t="shared" si="1"/>
        <v>43922</v>
      </c>
      <c r="K9" s="57">
        <f t="shared" si="1"/>
        <v>44287</v>
      </c>
      <c r="L9" s="1"/>
      <c r="M9" s="1"/>
      <c r="N9" s="1"/>
      <c r="O9" s="1"/>
    </row>
    <row r="10" spans="2:15" ht="39.950000000000003" customHeight="1" x14ac:dyDescent="0.15">
      <c r="B10" s="1"/>
      <c r="C10" s="1"/>
      <c r="D10" s="4" t="s">
        <v>11</v>
      </c>
      <c r="E10" s="30">
        <v>49000</v>
      </c>
      <c r="F10" s="30">
        <v>49500</v>
      </c>
      <c r="G10" s="30">
        <v>51000</v>
      </c>
      <c r="H10" s="30">
        <v>48000</v>
      </c>
      <c r="I10" s="30">
        <v>48000</v>
      </c>
      <c r="J10" s="30">
        <v>25000</v>
      </c>
      <c r="K10" s="30">
        <v>37500</v>
      </c>
      <c r="L10" s="1"/>
      <c r="M10" s="1"/>
      <c r="N10" s="1"/>
      <c r="O10" s="1"/>
    </row>
    <row r="11" spans="2:15" ht="39.950000000000003" customHeight="1" x14ac:dyDescent="0.15">
      <c r="B11" s="1"/>
      <c r="C11" s="1"/>
      <c r="D11" s="6"/>
      <c r="E11" s="7"/>
      <c r="F11" s="7"/>
      <c r="G11" s="7"/>
      <c r="H11" s="7"/>
      <c r="I11" s="7"/>
      <c r="J11" s="7" t="s">
        <v>129</v>
      </c>
      <c r="K11" s="8"/>
      <c r="L11" s="1"/>
      <c r="M11" s="1"/>
      <c r="N11" s="1"/>
      <c r="O11" s="1"/>
    </row>
    <row r="12" spans="2:15" ht="39.950000000000003" customHeight="1" x14ac:dyDescent="0.15">
      <c r="B12" s="1"/>
      <c r="C12" s="1"/>
      <c r="D12" s="6"/>
      <c r="E12" s="7"/>
      <c r="F12" s="7"/>
      <c r="G12" s="7"/>
      <c r="H12" s="7"/>
      <c r="I12" s="7"/>
      <c r="J12" s="7"/>
      <c r="K12" s="34" t="s">
        <v>130</v>
      </c>
      <c r="L12" s="1"/>
      <c r="M12" s="1"/>
      <c r="N12" s="1"/>
      <c r="O12" s="1"/>
    </row>
    <row r="13" spans="2:15" ht="39.950000000000003" customHeight="1" x14ac:dyDescent="0.15">
      <c r="B13" s="1"/>
      <c r="C13" s="29" t="s">
        <v>49</v>
      </c>
      <c r="D13" s="7"/>
      <c r="E13" s="7"/>
      <c r="F13" s="7"/>
      <c r="G13" s="7"/>
      <c r="H13" s="7"/>
      <c r="I13" s="7"/>
      <c r="J13" s="7"/>
      <c r="K13" s="7"/>
      <c r="L13" s="1"/>
      <c r="M13" s="247" t="s">
        <v>81</v>
      </c>
      <c r="N13" s="247"/>
      <c r="O13" s="1"/>
    </row>
    <row r="14" spans="2:15" ht="39.950000000000003" customHeight="1" x14ac:dyDescent="0.15">
      <c r="B14" s="1"/>
      <c r="C14" s="250" t="s">
        <v>39</v>
      </c>
      <c r="D14" s="250"/>
      <c r="E14" s="57">
        <f t="shared" ref="E14:K14" si="2">E9</f>
        <v>42095</v>
      </c>
      <c r="F14" s="57">
        <f t="shared" si="2"/>
        <v>42461</v>
      </c>
      <c r="G14" s="57">
        <f t="shared" si="2"/>
        <v>42826</v>
      </c>
      <c r="H14" s="57">
        <f t="shared" si="2"/>
        <v>43191</v>
      </c>
      <c r="I14" s="57">
        <f t="shared" si="2"/>
        <v>43556</v>
      </c>
      <c r="J14" s="57">
        <f t="shared" si="2"/>
        <v>43922</v>
      </c>
      <c r="K14" s="57">
        <f t="shared" si="2"/>
        <v>44287</v>
      </c>
      <c r="L14" s="23" t="s">
        <v>40</v>
      </c>
      <c r="M14" s="4" t="s">
        <v>37</v>
      </c>
      <c r="N14" s="4" t="s">
        <v>48</v>
      </c>
      <c r="O14" s="1"/>
    </row>
    <row r="15" spans="2:15" ht="39.950000000000003" customHeight="1" x14ac:dyDescent="0.15">
      <c r="B15" s="1"/>
      <c r="C15" s="249" t="s">
        <v>14</v>
      </c>
      <c r="D15" s="6" t="s">
        <v>64</v>
      </c>
      <c r="E15" s="18">
        <f>IFERROR(RANK(E$10,$E$10:$K$10)+(COUNTIF($E$10:E$10,E$10)-1),"-")</f>
        <v>3</v>
      </c>
      <c r="F15" s="18">
        <f>IFERROR(RANK(F$10,$E$10:$K$10)+(COUNTIF($E$10:F$10,F$10)-1),"-")</f>
        <v>2</v>
      </c>
      <c r="G15" s="18">
        <f>IFERROR(RANK(G$10,$E$10:$K$10)+(COUNTIF($E$10:G$10,G$10)-1),"-")</f>
        <v>1</v>
      </c>
      <c r="H15" s="18">
        <f>IFERROR(RANK(H$10,$E$10:$K$10)+(COUNTIF($E$10:H$10,H$10)-1),"-")</f>
        <v>4</v>
      </c>
      <c r="I15" s="18">
        <f>IFERROR(RANK(I$10,$E$10:$K$10)+(COUNTIF($E$10:I$10,I$10)-1),"-")</f>
        <v>5</v>
      </c>
      <c r="J15" s="18">
        <f>IFERROR(RANK(J$10,$E$10:$K$10)+(COUNTIF($E$10:J$10,J$10)-1),"-")</f>
        <v>7</v>
      </c>
      <c r="K15" s="18">
        <f>IFERROR(RANK(K$10,$E$10:$K$10)+(COUNTIF($E$10:K$10,K$10)-1),"-")</f>
        <v>6</v>
      </c>
      <c r="L15" s="17"/>
      <c r="M15" s="17"/>
      <c r="N15" s="17"/>
      <c r="O15" s="1"/>
    </row>
    <row r="16" spans="2:15" ht="39.950000000000003" customHeight="1" x14ac:dyDescent="0.15">
      <c r="B16" s="1"/>
      <c r="C16" s="251"/>
      <c r="D16" s="4" t="s">
        <v>63</v>
      </c>
      <c r="E16" s="16">
        <f>IF(AND(E15&gt;1,E15&lt;7),E10,"-")</f>
        <v>49000</v>
      </c>
      <c r="F16" s="16">
        <f t="shared" ref="F16:J16" si="3">IF(AND(F15&gt;1,F15&lt;7),F10,"-")</f>
        <v>49500</v>
      </c>
      <c r="G16" s="16" t="str">
        <f t="shared" si="3"/>
        <v>-</v>
      </c>
      <c r="H16" s="16">
        <f t="shared" si="3"/>
        <v>48000</v>
      </c>
      <c r="I16" s="16">
        <f t="shared" si="3"/>
        <v>48000</v>
      </c>
      <c r="J16" s="16" t="str">
        <f t="shared" si="3"/>
        <v>-</v>
      </c>
      <c r="K16" s="16">
        <f>IF(AND(K15&gt;1,K15&lt;7),K10,"-")</f>
        <v>37500</v>
      </c>
      <c r="L16" s="9">
        <f>IF(COUNT(E10:K10)=7,ROUNDDOWN(AVERAGE(E16:K16),0),"-")</f>
        <v>46400</v>
      </c>
      <c r="M16" s="24">
        <f>IF(L16&lt;=50000,4%,5%)</f>
        <v>0.04</v>
      </c>
      <c r="N16" s="5">
        <f>IFERROR(ROUNDDOWN(L16*M16,0),"-")</f>
        <v>1856</v>
      </c>
      <c r="O16" s="1"/>
    </row>
    <row r="17" spans="2:15" ht="39.950000000000003" customHeight="1" x14ac:dyDescent="0.15">
      <c r="B17" s="1"/>
      <c r="C17" s="251" t="s">
        <v>16</v>
      </c>
      <c r="D17" s="6" t="s">
        <v>64</v>
      </c>
      <c r="E17" s="17"/>
      <c r="F17" s="17"/>
      <c r="G17" s="18">
        <f>IFERROR(RANK(G$10,$G$10:$K$10)+(COUNTIF($G$10:G$10,G$10)-1),"-")</f>
        <v>1</v>
      </c>
      <c r="H17" s="18">
        <f>IFERROR(RANK(H$10,$G$10:$K$10)+(COUNTIF($G$10:H$10,H$10)-1),"-")</f>
        <v>2</v>
      </c>
      <c r="I17" s="18">
        <f>IFERROR(RANK(I$10,$G$10:$K$10)+(COUNTIF($G$10:I$10,I$10)-1),"-")</f>
        <v>3</v>
      </c>
      <c r="J17" s="18">
        <f>IFERROR(RANK(J$10,$G$10:$K$10)+(COUNTIF($G$10:J$10,J$10)-1),"-")</f>
        <v>5</v>
      </c>
      <c r="K17" s="18">
        <f>IFERROR(RANK(K$10,$G$10:$K$10)+(COUNTIF($G$10:K$10,K$10)-1),"-")</f>
        <v>4</v>
      </c>
      <c r="L17" s="17"/>
      <c r="M17" s="17"/>
      <c r="N17" s="17"/>
      <c r="O17" s="1"/>
    </row>
    <row r="18" spans="2:15" ht="39.950000000000003" customHeight="1" x14ac:dyDescent="0.15">
      <c r="B18" s="1"/>
      <c r="C18" s="251"/>
      <c r="D18" s="4" t="s">
        <v>63</v>
      </c>
      <c r="E18" s="17"/>
      <c r="F18" s="17"/>
      <c r="G18" s="16" t="str">
        <f>IF(AND(G17&gt;1,G17&lt;5),G10,"-")</f>
        <v>-</v>
      </c>
      <c r="H18" s="16">
        <f t="shared" ref="H18:K18" si="4">IF(AND(H17&gt;1,H17&lt;5),H10,"-")</f>
        <v>48000</v>
      </c>
      <c r="I18" s="16">
        <f t="shared" si="4"/>
        <v>48000</v>
      </c>
      <c r="J18" s="16" t="str">
        <f t="shared" si="4"/>
        <v>-</v>
      </c>
      <c r="K18" s="16">
        <f t="shared" si="4"/>
        <v>37500</v>
      </c>
      <c r="L18" s="9">
        <f>IF(COUNT(G10:K10)=5,ROUNDDOWN(AVERAGE(G18:K18),0),"-")</f>
        <v>44500</v>
      </c>
      <c r="M18" s="24">
        <f t="shared" ref="M18:M20" si="5">IF(L18&lt;=50000,4%,5%)</f>
        <v>0.04</v>
      </c>
      <c r="N18" s="5">
        <f>IFERROR(ROUNDDOWN(L18*M18,0),"-")</f>
        <v>1780</v>
      </c>
      <c r="O18" s="1"/>
    </row>
    <row r="19" spans="2:15" ht="39.950000000000003" customHeight="1" x14ac:dyDescent="0.15">
      <c r="B19" s="1"/>
      <c r="C19" s="251" t="s">
        <v>18</v>
      </c>
      <c r="D19" s="251"/>
      <c r="E19" s="17"/>
      <c r="F19" s="17"/>
      <c r="G19" s="18">
        <f>IF(G10&lt;&gt;"",G10,"-")</f>
        <v>51000</v>
      </c>
      <c r="H19" s="18">
        <f t="shared" ref="H19:K19" si="6">IF(H10&lt;&gt;"",H10,"-")</f>
        <v>48000</v>
      </c>
      <c r="I19" s="18">
        <f t="shared" si="6"/>
        <v>48000</v>
      </c>
      <c r="J19" s="18">
        <f t="shared" si="6"/>
        <v>25000</v>
      </c>
      <c r="K19" s="18">
        <f t="shared" si="6"/>
        <v>37500</v>
      </c>
      <c r="L19" s="9">
        <f>IF(COUNT(G19:K19)=5,ROUNDDOWN(AVERAGE(G10:K10),0),"-")</f>
        <v>41900</v>
      </c>
      <c r="M19" s="24">
        <f t="shared" si="5"/>
        <v>0.04</v>
      </c>
      <c r="N19" s="5">
        <f>IFERROR(ROUNDDOWN(L19*M19,0),"-")</f>
        <v>1676</v>
      </c>
      <c r="O19" s="1"/>
    </row>
    <row r="20" spans="2:15" ht="39.950000000000003" customHeight="1" x14ac:dyDescent="0.15">
      <c r="B20" s="1"/>
      <c r="C20" s="251" t="s">
        <v>19</v>
      </c>
      <c r="D20" s="251"/>
      <c r="E20" s="17"/>
      <c r="F20" s="17"/>
      <c r="G20" s="17"/>
      <c r="H20" s="17"/>
      <c r="I20" s="18">
        <f>IF(I10&lt;&gt;"",I10,"-")</f>
        <v>48000</v>
      </c>
      <c r="J20" s="18">
        <f t="shared" ref="J20:K20" si="7">IF(J10&lt;&gt;"",J10,"-")</f>
        <v>25000</v>
      </c>
      <c r="K20" s="18">
        <f t="shared" si="7"/>
        <v>37500</v>
      </c>
      <c r="L20" s="9">
        <f>IF(COUNT(I20:K20)=3,ROUNDDOWN(AVERAGE(I10:K10),0),"-")</f>
        <v>36833</v>
      </c>
      <c r="M20" s="24">
        <f t="shared" si="5"/>
        <v>0.04</v>
      </c>
      <c r="N20" s="5">
        <f>IFERROR(ROUNDDOWN(L20*M20,0),"-")</f>
        <v>1473</v>
      </c>
      <c r="O20" s="1"/>
    </row>
    <row r="21" spans="2:15" ht="39.950000000000003" customHeight="1" x14ac:dyDescent="0.15">
      <c r="B21" s="1"/>
      <c r="C21" s="6"/>
      <c r="D21" s="6"/>
      <c r="E21" s="13"/>
      <c r="F21" s="13"/>
      <c r="G21" s="13"/>
      <c r="H21" s="13"/>
      <c r="I21" s="14"/>
      <c r="J21" s="14"/>
      <c r="K21" s="14"/>
      <c r="L21" s="26"/>
      <c r="M21" s="27"/>
      <c r="N21" s="28"/>
      <c r="O21" s="1"/>
    </row>
    <row r="22" spans="2:15" ht="39.950000000000003" customHeight="1" x14ac:dyDescent="0.15">
      <c r="B22" s="1"/>
      <c r="C22" s="6"/>
      <c r="D22" s="1"/>
      <c r="E22" s="12"/>
      <c r="N22" s="1"/>
      <c r="O22" s="1"/>
    </row>
    <row r="23" spans="2:15" ht="39.950000000000003" customHeight="1" x14ac:dyDescent="0.15">
      <c r="B23" s="3"/>
      <c r="C23" s="243" t="s">
        <v>25</v>
      </c>
      <c r="D23" s="243"/>
      <c r="E23" s="243"/>
      <c r="F23" s="243"/>
      <c r="G23" s="243"/>
      <c r="H23" s="243"/>
      <c r="I23" s="243"/>
      <c r="J23" s="243"/>
      <c r="K23" s="243"/>
      <c r="L23" s="243"/>
      <c r="M23" s="243"/>
      <c r="N23" s="243"/>
      <c r="O23" s="243"/>
    </row>
    <row r="24" spans="2:15" ht="39.950000000000003" customHeight="1" x14ac:dyDescent="0.15">
      <c r="B24" s="3"/>
      <c r="C24" s="3"/>
      <c r="D24" s="1"/>
      <c r="E24" s="1"/>
      <c r="F24" s="1"/>
      <c r="G24" s="1"/>
      <c r="H24" s="1"/>
      <c r="I24" s="1"/>
      <c r="J24" s="1"/>
      <c r="K24" s="1"/>
      <c r="L24" s="1"/>
      <c r="M24" s="247" t="s">
        <v>2</v>
      </c>
      <c r="N24" s="247"/>
      <c r="O24" s="247"/>
    </row>
    <row r="25" spans="2:15" ht="39.950000000000003" customHeight="1" x14ac:dyDescent="0.15">
      <c r="B25" s="1"/>
      <c r="C25" s="251" t="s">
        <v>3</v>
      </c>
      <c r="D25" s="251"/>
      <c r="E25" s="55">
        <v>44652</v>
      </c>
      <c r="F25" s="55">
        <f>EDATE(E25,12)</f>
        <v>45017</v>
      </c>
      <c r="G25" s="55">
        <f t="shared" ref="G25:N25" si="8">EDATE(F25,12)</f>
        <v>45383</v>
      </c>
      <c r="H25" s="55">
        <f t="shared" si="8"/>
        <v>45748</v>
      </c>
      <c r="I25" s="55">
        <f t="shared" si="8"/>
        <v>46113</v>
      </c>
      <c r="J25" s="55">
        <f t="shared" si="8"/>
        <v>46478</v>
      </c>
      <c r="K25" s="55">
        <f t="shared" si="8"/>
        <v>46844</v>
      </c>
      <c r="L25" s="55">
        <f t="shared" si="8"/>
        <v>47209</v>
      </c>
      <c r="M25" s="55">
        <f t="shared" si="8"/>
        <v>47574</v>
      </c>
      <c r="N25" s="55">
        <f t="shared" si="8"/>
        <v>47939</v>
      </c>
      <c r="O25" s="248" t="s">
        <v>71</v>
      </c>
    </row>
    <row r="26" spans="2:15" ht="39.950000000000003" customHeight="1" x14ac:dyDescent="0.15">
      <c r="B26" s="1"/>
      <c r="C26" s="251"/>
      <c r="D26" s="251"/>
      <c r="E26" s="15" t="s">
        <v>52</v>
      </c>
      <c r="F26" s="15" t="s">
        <v>53</v>
      </c>
      <c r="G26" s="15" t="s">
        <v>54</v>
      </c>
      <c r="H26" s="15" t="s">
        <v>55</v>
      </c>
      <c r="I26" s="15" t="s">
        <v>56</v>
      </c>
      <c r="J26" s="15" t="s">
        <v>57</v>
      </c>
      <c r="K26" s="15" t="s">
        <v>58</v>
      </c>
      <c r="L26" s="15" t="s">
        <v>59</v>
      </c>
      <c r="M26" s="15" t="s">
        <v>127</v>
      </c>
      <c r="N26" s="15" t="s">
        <v>128</v>
      </c>
      <c r="O26" s="256"/>
    </row>
    <row r="27" spans="2:15" ht="39.950000000000003" customHeight="1" thickBot="1" x14ac:dyDescent="0.2">
      <c r="B27" s="1"/>
      <c r="C27" s="258" t="s">
        <v>65</v>
      </c>
      <c r="D27" s="259"/>
      <c r="E27" s="33">
        <v>1</v>
      </c>
      <c r="F27" s="33">
        <v>2</v>
      </c>
      <c r="G27" s="33">
        <v>3</v>
      </c>
      <c r="H27" s="33">
        <v>4</v>
      </c>
      <c r="I27" s="33">
        <v>5</v>
      </c>
      <c r="J27" s="33">
        <v>6</v>
      </c>
      <c r="K27" s="33">
        <v>7</v>
      </c>
      <c r="L27" s="33">
        <v>8</v>
      </c>
      <c r="M27" s="33">
        <v>9</v>
      </c>
      <c r="N27" s="33">
        <v>10</v>
      </c>
      <c r="O27" s="257"/>
    </row>
    <row r="28" spans="2:15" ht="39.950000000000003" customHeight="1" thickTop="1" x14ac:dyDescent="0.15">
      <c r="B28" s="1"/>
      <c r="C28" s="260" t="s">
        <v>14</v>
      </c>
      <c r="D28" s="36" t="s">
        <v>66</v>
      </c>
      <c r="E28" s="37">
        <f>IFERROR($L$16-($L$16*$M$16)*E$27/10,"-")</f>
        <v>46214.400000000001</v>
      </c>
      <c r="F28" s="37">
        <f t="shared" ref="F28:N28" si="9">IFERROR($L$16-($L$16*$M$16)*F$27/10,"-")</f>
        <v>46028.800000000003</v>
      </c>
      <c r="G28" s="37">
        <f t="shared" si="9"/>
        <v>45843.199999999997</v>
      </c>
      <c r="H28" s="37">
        <f t="shared" si="9"/>
        <v>45657.599999999999</v>
      </c>
      <c r="I28" s="37">
        <f t="shared" si="9"/>
        <v>45472</v>
      </c>
      <c r="J28" s="37">
        <f t="shared" si="9"/>
        <v>45286.400000000001</v>
      </c>
      <c r="K28" s="37">
        <f t="shared" si="9"/>
        <v>45100.800000000003</v>
      </c>
      <c r="L28" s="37">
        <f t="shared" si="9"/>
        <v>44915.199999999997</v>
      </c>
      <c r="M28" s="37">
        <f t="shared" si="9"/>
        <v>44729.599999999999</v>
      </c>
      <c r="N28" s="37">
        <f t="shared" si="9"/>
        <v>44544</v>
      </c>
      <c r="O28" s="41">
        <f>SUM(E28:N28)</f>
        <v>453792</v>
      </c>
    </row>
    <row r="29" spans="2:15" ht="39.950000000000003" customHeight="1" thickBot="1" x14ac:dyDescent="0.2">
      <c r="B29" s="1"/>
      <c r="C29" s="261"/>
      <c r="D29" s="38" t="s">
        <v>37</v>
      </c>
      <c r="E29" s="39">
        <f>$M$16*E$27/10</f>
        <v>4.0000000000000001E-3</v>
      </c>
      <c r="F29" s="39">
        <f t="shared" ref="F29:N29" si="10">$M$16*F$27/10</f>
        <v>8.0000000000000002E-3</v>
      </c>
      <c r="G29" s="39">
        <f t="shared" si="10"/>
        <v>1.2E-2</v>
      </c>
      <c r="H29" s="39">
        <f t="shared" si="10"/>
        <v>1.6E-2</v>
      </c>
      <c r="I29" s="39">
        <f t="shared" si="10"/>
        <v>0.02</v>
      </c>
      <c r="J29" s="39">
        <f t="shared" si="10"/>
        <v>2.4E-2</v>
      </c>
      <c r="K29" s="39">
        <f t="shared" si="10"/>
        <v>2.8000000000000004E-2</v>
      </c>
      <c r="L29" s="39">
        <f t="shared" si="10"/>
        <v>3.2000000000000001E-2</v>
      </c>
      <c r="M29" s="39">
        <f t="shared" si="10"/>
        <v>3.5999999999999997E-2</v>
      </c>
      <c r="N29" s="39">
        <f t="shared" si="10"/>
        <v>0.04</v>
      </c>
      <c r="O29" s="42">
        <f>N29</f>
        <v>0.04</v>
      </c>
    </row>
    <row r="30" spans="2:15" ht="39.950000000000003" customHeight="1" thickTop="1" x14ac:dyDescent="0.15">
      <c r="B30" s="1"/>
      <c r="C30" s="262" t="s">
        <v>16</v>
      </c>
      <c r="D30" s="31" t="s">
        <v>66</v>
      </c>
      <c r="E30" s="35">
        <f>IFERROR($L$18-($L$18*$M$18)*E$27/10,"-")</f>
        <v>44322</v>
      </c>
      <c r="F30" s="35">
        <f t="shared" ref="F30:N30" si="11">IFERROR($L$18-($L$18*$M$18)*F$27/10,"-")</f>
        <v>44144</v>
      </c>
      <c r="G30" s="35">
        <f t="shared" si="11"/>
        <v>43966</v>
      </c>
      <c r="H30" s="35">
        <f t="shared" si="11"/>
        <v>43788</v>
      </c>
      <c r="I30" s="35">
        <f t="shared" si="11"/>
        <v>43610</v>
      </c>
      <c r="J30" s="35">
        <f t="shared" si="11"/>
        <v>43432</v>
      </c>
      <c r="K30" s="35">
        <f t="shared" si="11"/>
        <v>43254</v>
      </c>
      <c r="L30" s="35">
        <f t="shared" si="11"/>
        <v>43076</v>
      </c>
      <c r="M30" s="35">
        <f t="shared" si="11"/>
        <v>42898</v>
      </c>
      <c r="N30" s="35">
        <f t="shared" si="11"/>
        <v>42720</v>
      </c>
      <c r="O30" s="41">
        <f>SUM(E30:N30)</f>
        <v>435210</v>
      </c>
    </row>
    <row r="31" spans="2:15" ht="39.950000000000003" customHeight="1" thickBot="1" x14ac:dyDescent="0.2">
      <c r="B31" s="1"/>
      <c r="C31" s="263"/>
      <c r="D31" s="33" t="s">
        <v>37</v>
      </c>
      <c r="E31" s="40">
        <f>$M$18*E$27/10</f>
        <v>4.0000000000000001E-3</v>
      </c>
      <c r="F31" s="40">
        <f t="shared" ref="F31:N31" si="12">$M$18*F$27/10</f>
        <v>8.0000000000000002E-3</v>
      </c>
      <c r="G31" s="40">
        <f t="shared" si="12"/>
        <v>1.2E-2</v>
      </c>
      <c r="H31" s="40">
        <f t="shared" si="12"/>
        <v>1.6E-2</v>
      </c>
      <c r="I31" s="40">
        <f t="shared" si="12"/>
        <v>0.02</v>
      </c>
      <c r="J31" s="40">
        <f t="shared" si="12"/>
        <v>2.4E-2</v>
      </c>
      <c r="K31" s="40">
        <f t="shared" si="12"/>
        <v>2.8000000000000004E-2</v>
      </c>
      <c r="L31" s="40">
        <f t="shared" si="12"/>
        <v>3.2000000000000001E-2</v>
      </c>
      <c r="M31" s="40">
        <f t="shared" si="12"/>
        <v>3.5999999999999997E-2</v>
      </c>
      <c r="N31" s="40">
        <f t="shared" si="12"/>
        <v>0.04</v>
      </c>
      <c r="O31" s="42">
        <f>N31</f>
        <v>0.04</v>
      </c>
    </row>
    <row r="32" spans="2:15" ht="39.950000000000003" customHeight="1" thickTop="1" x14ac:dyDescent="0.15">
      <c r="B32" s="1"/>
      <c r="C32" s="252" t="s">
        <v>18</v>
      </c>
      <c r="D32" s="36" t="s">
        <v>66</v>
      </c>
      <c r="E32" s="37">
        <f>IFERROR($L$19-($L$19*$M$19)*E$27/10,"-")</f>
        <v>41732.400000000001</v>
      </c>
      <c r="F32" s="37">
        <f t="shared" ref="F32:N32" si="13">IFERROR($L$19-($L$19*$M$19)*F$27/10,"-")</f>
        <v>41564.800000000003</v>
      </c>
      <c r="G32" s="37">
        <f t="shared" si="13"/>
        <v>41397.199999999997</v>
      </c>
      <c r="H32" s="37">
        <f t="shared" si="13"/>
        <v>41229.599999999999</v>
      </c>
      <c r="I32" s="37">
        <f t="shared" si="13"/>
        <v>41062</v>
      </c>
      <c r="J32" s="37">
        <f t="shared" si="13"/>
        <v>40894.400000000001</v>
      </c>
      <c r="K32" s="37">
        <f t="shared" si="13"/>
        <v>40726.800000000003</v>
      </c>
      <c r="L32" s="37">
        <f t="shared" si="13"/>
        <v>40559.199999999997</v>
      </c>
      <c r="M32" s="37">
        <f t="shared" si="13"/>
        <v>40391.599999999999</v>
      </c>
      <c r="N32" s="37">
        <f t="shared" si="13"/>
        <v>40224</v>
      </c>
      <c r="O32" s="41">
        <f>SUM(E32:N32)</f>
        <v>409782</v>
      </c>
    </row>
    <row r="33" spans="2:15" ht="39.950000000000003" customHeight="1" thickBot="1" x14ac:dyDescent="0.2">
      <c r="B33" s="1"/>
      <c r="C33" s="253"/>
      <c r="D33" s="38" t="s">
        <v>37</v>
      </c>
      <c r="E33" s="39">
        <f>$M$19*E$27/10</f>
        <v>4.0000000000000001E-3</v>
      </c>
      <c r="F33" s="39">
        <f t="shared" ref="F33:N33" si="14">$M$19*F$27/10</f>
        <v>8.0000000000000002E-3</v>
      </c>
      <c r="G33" s="39">
        <f t="shared" si="14"/>
        <v>1.2E-2</v>
      </c>
      <c r="H33" s="39">
        <f t="shared" si="14"/>
        <v>1.6E-2</v>
      </c>
      <c r="I33" s="39">
        <f t="shared" si="14"/>
        <v>0.02</v>
      </c>
      <c r="J33" s="39">
        <f t="shared" si="14"/>
        <v>2.4E-2</v>
      </c>
      <c r="K33" s="39">
        <f t="shared" si="14"/>
        <v>2.8000000000000004E-2</v>
      </c>
      <c r="L33" s="39">
        <f t="shared" si="14"/>
        <v>3.2000000000000001E-2</v>
      </c>
      <c r="M33" s="39">
        <f t="shared" si="14"/>
        <v>3.5999999999999997E-2</v>
      </c>
      <c r="N33" s="39">
        <f t="shared" si="14"/>
        <v>0.04</v>
      </c>
      <c r="O33" s="42">
        <f>N33</f>
        <v>0.04</v>
      </c>
    </row>
    <row r="34" spans="2:15" ht="39.950000000000003" customHeight="1" thickTop="1" x14ac:dyDescent="0.15">
      <c r="B34" s="1"/>
      <c r="C34" s="254" t="s">
        <v>19</v>
      </c>
      <c r="D34" s="31" t="s">
        <v>66</v>
      </c>
      <c r="E34" s="35">
        <f>IFERROR($L$20-($L$20*$M$20)*E$27/10,"-")</f>
        <v>36685.667999999998</v>
      </c>
      <c r="F34" s="35">
        <f t="shared" ref="F34:N34" si="15">IFERROR($L$20-($L$20*$M$20)*F$27/10,"-")</f>
        <v>36538.336000000003</v>
      </c>
      <c r="G34" s="35">
        <f t="shared" si="15"/>
        <v>36391.004000000001</v>
      </c>
      <c r="H34" s="35">
        <f t="shared" si="15"/>
        <v>36243.671999999999</v>
      </c>
      <c r="I34" s="35">
        <f t="shared" si="15"/>
        <v>36096.339999999997</v>
      </c>
      <c r="J34" s="35">
        <f t="shared" si="15"/>
        <v>35949.008000000002</v>
      </c>
      <c r="K34" s="35">
        <f t="shared" si="15"/>
        <v>35801.675999999999</v>
      </c>
      <c r="L34" s="35">
        <f t="shared" si="15"/>
        <v>35654.343999999997</v>
      </c>
      <c r="M34" s="35">
        <f t="shared" si="15"/>
        <v>35507.012000000002</v>
      </c>
      <c r="N34" s="35">
        <f t="shared" si="15"/>
        <v>35359.68</v>
      </c>
      <c r="O34" s="41">
        <f>SUM(E34:N34)</f>
        <v>360226.74</v>
      </c>
    </row>
    <row r="35" spans="2:15" ht="39.950000000000003" customHeight="1" x14ac:dyDescent="0.15">
      <c r="B35" s="1"/>
      <c r="C35" s="255"/>
      <c r="D35" s="4" t="s">
        <v>37</v>
      </c>
      <c r="E35" s="25">
        <f>$M$20*E$27/10</f>
        <v>4.0000000000000001E-3</v>
      </c>
      <c r="F35" s="25">
        <f t="shared" ref="F35:N35" si="16">$M$20*F$27/10</f>
        <v>8.0000000000000002E-3</v>
      </c>
      <c r="G35" s="25">
        <f t="shared" si="16"/>
        <v>1.2E-2</v>
      </c>
      <c r="H35" s="25">
        <f t="shared" si="16"/>
        <v>1.6E-2</v>
      </c>
      <c r="I35" s="25">
        <f t="shared" si="16"/>
        <v>0.02</v>
      </c>
      <c r="J35" s="25">
        <f t="shared" si="16"/>
        <v>2.4E-2</v>
      </c>
      <c r="K35" s="25">
        <f t="shared" si="16"/>
        <v>2.8000000000000004E-2</v>
      </c>
      <c r="L35" s="25">
        <f t="shared" si="16"/>
        <v>3.2000000000000001E-2</v>
      </c>
      <c r="M35" s="25">
        <f t="shared" si="16"/>
        <v>3.5999999999999997E-2</v>
      </c>
      <c r="N35" s="25">
        <f t="shared" si="16"/>
        <v>0.04</v>
      </c>
      <c r="O35" s="43">
        <f>N35</f>
        <v>0.04</v>
      </c>
    </row>
    <row r="36" spans="2:15" ht="39.950000000000003" customHeight="1" x14ac:dyDescent="0.15">
      <c r="B36" s="1"/>
      <c r="C36" s="1"/>
      <c r="D36" s="1"/>
      <c r="E36" s="1"/>
      <c r="F36" s="1"/>
      <c r="G36" s="1"/>
      <c r="H36" s="1"/>
      <c r="I36" s="1"/>
      <c r="J36" s="1"/>
      <c r="K36" s="1"/>
      <c r="L36" s="1"/>
      <c r="M36" s="1"/>
      <c r="N36" s="1"/>
      <c r="O36" s="1"/>
    </row>
    <row r="37" spans="2:15" ht="39.950000000000003" customHeight="1" x14ac:dyDescent="0.15">
      <c r="B37" s="1"/>
      <c r="C37" s="29" t="s">
        <v>78</v>
      </c>
      <c r="D37" s="1"/>
      <c r="E37" s="1"/>
      <c r="F37" s="1"/>
      <c r="G37" s="1"/>
      <c r="H37" s="1"/>
      <c r="I37" s="1"/>
      <c r="J37" s="1"/>
      <c r="K37" s="1"/>
      <c r="L37" s="1"/>
      <c r="M37" s="1"/>
      <c r="N37" s="1"/>
      <c r="O37" s="1"/>
    </row>
    <row r="38" spans="2:15" ht="39.950000000000003" customHeight="1" x14ac:dyDescent="0.15">
      <c r="B38" s="1"/>
      <c r="C38" s="29" t="s">
        <v>76</v>
      </c>
      <c r="D38" s="1"/>
      <c r="E38" s="1"/>
      <c r="F38" s="1"/>
      <c r="G38" s="1"/>
      <c r="H38" s="1"/>
      <c r="I38" s="1"/>
      <c r="J38" s="1"/>
      <c r="K38" s="1"/>
      <c r="L38" s="1"/>
      <c r="M38" s="1"/>
      <c r="N38" s="1"/>
      <c r="O38" s="1"/>
    </row>
    <row r="39" spans="2:15" ht="30" customHeight="1" x14ac:dyDescent="0.15">
      <c r="B39" s="1"/>
      <c r="C39" s="29" t="s">
        <v>131</v>
      </c>
      <c r="D39" s="1"/>
      <c r="E39" s="1"/>
      <c r="F39" s="1"/>
      <c r="G39" s="1"/>
      <c r="H39" s="1"/>
      <c r="I39" s="1"/>
      <c r="J39" s="1"/>
      <c r="K39" s="1"/>
      <c r="L39" s="1"/>
      <c r="M39" s="1"/>
      <c r="N39" s="1"/>
      <c r="O39" s="1"/>
    </row>
    <row r="40" spans="2:15" ht="30" customHeight="1" x14ac:dyDescent="0.15">
      <c r="B40" s="1"/>
      <c r="C40" s="29" t="s">
        <v>77</v>
      </c>
      <c r="D40" s="1"/>
      <c r="E40" s="1"/>
      <c r="F40" s="1"/>
      <c r="G40" s="1"/>
      <c r="H40" s="1"/>
      <c r="I40" s="1"/>
      <c r="J40" s="1"/>
      <c r="K40" s="1"/>
      <c r="L40" s="1"/>
      <c r="M40" s="1"/>
      <c r="N40" s="1"/>
      <c r="O40" s="1"/>
    </row>
    <row r="41" spans="2:15" ht="30" customHeight="1" x14ac:dyDescent="0.15">
      <c r="B41" s="1"/>
      <c r="C41" s="1"/>
      <c r="D41" s="1"/>
      <c r="E41" s="1"/>
      <c r="F41" s="1"/>
      <c r="G41" s="1"/>
      <c r="H41" s="1"/>
      <c r="I41" s="1"/>
      <c r="J41" s="1"/>
      <c r="K41" s="1"/>
      <c r="L41" s="1"/>
      <c r="M41" s="1"/>
      <c r="N41" s="1"/>
      <c r="O41" s="1"/>
    </row>
    <row r="42" spans="2:15" ht="30" customHeight="1" x14ac:dyDescent="0.15">
      <c r="B42" s="1"/>
      <c r="C42" s="1"/>
      <c r="D42" s="1"/>
      <c r="E42" s="1"/>
      <c r="F42" s="1"/>
      <c r="G42" s="1"/>
      <c r="H42" s="1"/>
      <c r="I42" s="1"/>
      <c r="J42" s="1"/>
      <c r="K42" s="1"/>
      <c r="L42" s="1"/>
      <c r="M42" s="1"/>
      <c r="N42" s="1"/>
      <c r="O42" s="1"/>
    </row>
    <row r="43" spans="2:15" ht="30" customHeight="1" x14ac:dyDescent="0.15">
      <c r="B43" s="1"/>
      <c r="C43" s="1"/>
      <c r="D43" s="1"/>
      <c r="E43" s="1"/>
      <c r="F43" s="1"/>
      <c r="G43" s="1"/>
      <c r="H43" s="1"/>
      <c r="I43" s="1"/>
      <c r="J43" s="1"/>
      <c r="K43" s="1"/>
      <c r="L43" s="1"/>
      <c r="M43" s="1"/>
      <c r="N43" s="1"/>
      <c r="O43" s="1"/>
    </row>
    <row r="44" spans="2:15" ht="30" customHeight="1" x14ac:dyDescent="0.15">
      <c r="B44" s="1"/>
      <c r="C44" s="1"/>
      <c r="D44" s="1"/>
      <c r="E44" s="1"/>
      <c r="F44" s="1"/>
      <c r="G44" s="1"/>
      <c r="H44" s="1"/>
      <c r="I44" s="1"/>
      <c r="J44" s="1"/>
      <c r="K44" s="1"/>
      <c r="L44" s="1"/>
      <c r="M44" s="1"/>
      <c r="N44" s="1"/>
      <c r="O44" s="1"/>
    </row>
    <row r="45" spans="2:15" ht="30" customHeight="1" x14ac:dyDescent="0.15">
      <c r="B45" s="1"/>
      <c r="C45" s="1"/>
      <c r="D45" s="1"/>
      <c r="E45" s="1"/>
      <c r="F45" s="1"/>
      <c r="G45" s="1"/>
      <c r="H45" s="1"/>
      <c r="I45" s="1"/>
      <c r="J45" s="1"/>
      <c r="K45" s="1"/>
      <c r="L45" s="1"/>
      <c r="M45" s="1"/>
      <c r="N45" s="1"/>
      <c r="O45" s="1"/>
    </row>
    <row r="46" spans="2:15" ht="30" customHeight="1" x14ac:dyDescent="0.15">
      <c r="B46" s="1"/>
      <c r="C46" s="1"/>
      <c r="D46" s="1"/>
      <c r="E46" s="1"/>
      <c r="F46" s="1"/>
      <c r="G46" s="1"/>
      <c r="H46" s="1"/>
      <c r="I46" s="1"/>
      <c r="J46" s="1"/>
      <c r="K46" s="1"/>
      <c r="L46" s="1"/>
      <c r="M46" s="1"/>
      <c r="N46" s="1"/>
      <c r="O46" s="1"/>
    </row>
    <row r="47" spans="2:15" ht="30" customHeight="1" x14ac:dyDescent="0.15">
      <c r="B47" s="1"/>
      <c r="C47" s="1"/>
      <c r="D47" s="1"/>
      <c r="E47" s="1"/>
      <c r="F47" s="1"/>
      <c r="G47" s="1"/>
      <c r="H47" s="1"/>
      <c r="I47" s="1"/>
      <c r="J47" s="1"/>
      <c r="K47" s="1"/>
      <c r="L47" s="1"/>
      <c r="M47" s="1"/>
      <c r="N47" s="1"/>
      <c r="O47" s="1"/>
    </row>
    <row r="48" spans="2:15" ht="30" customHeight="1" x14ac:dyDescent="0.15">
      <c r="B48" s="1"/>
      <c r="C48" s="1"/>
      <c r="D48" s="1"/>
      <c r="E48" s="1"/>
      <c r="F48" s="1"/>
      <c r="G48" s="1"/>
      <c r="H48" s="1"/>
      <c r="I48" s="1"/>
      <c r="J48" s="1"/>
      <c r="K48" s="1"/>
      <c r="L48" s="1"/>
      <c r="M48" s="1"/>
      <c r="N48" s="1"/>
      <c r="O48" s="1"/>
    </row>
    <row r="49" spans="2:15" ht="30" customHeight="1" x14ac:dyDescent="0.15">
      <c r="B49" s="1"/>
      <c r="C49" s="1"/>
      <c r="D49" s="1"/>
      <c r="E49" s="1"/>
      <c r="F49" s="1"/>
      <c r="G49" s="1"/>
      <c r="H49" s="1"/>
      <c r="I49" s="1"/>
      <c r="J49" s="1"/>
      <c r="K49" s="1"/>
      <c r="L49" s="1"/>
      <c r="M49" s="1"/>
      <c r="N49" s="1"/>
      <c r="O49" s="1"/>
    </row>
    <row r="50" spans="2:15" ht="30" customHeight="1" x14ac:dyDescent="0.15">
      <c r="B50" s="1"/>
      <c r="C50" s="1"/>
      <c r="D50" s="1"/>
      <c r="E50" s="1"/>
      <c r="F50" s="1"/>
      <c r="G50" s="1"/>
      <c r="H50" s="1"/>
      <c r="I50" s="1"/>
      <c r="J50" s="1"/>
      <c r="K50" s="1"/>
      <c r="L50" s="1"/>
      <c r="M50" s="1"/>
      <c r="N50" s="1"/>
      <c r="O50" s="1"/>
    </row>
    <row r="51" spans="2:15" ht="30" customHeight="1" x14ac:dyDescent="0.15">
      <c r="B51" s="1"/>
      <c r="C51" s="1"/>
      <c r="D51" s="1"/>
      <c r="E51" s="1"/>
      <c r="F51" s="1"/>
      <c r="G51" s="1"/>
      <c r="H51" s="1"/>
      <c r="I51" s="1"/>
      <c r="J51" s="1"/>
      <c r="K51" s="1"/>
      <c r="L51" s="1"/>
      <c r="M51" s="1"/>
      <c r="N51" s="1"/>
      <c r="O51" s="1"/>
    </row>
    <row r="52" spans="2:15" ht="30" customHeight="1" x14ac:dyDescent="0.15">
      <c r="B52" s="1"/>
      <c r="C52" s="1"/>
      <c r="D52" s="1"/>
      <c r="E52" s="1"/>
      <c r="F52" s="1"/>
      <c r="G52" s="1"/>
      <c r="H52" s="1"/>
      <c r="I52" s="1"/>
      <c r="J52" s="1"/>
      <c r="K52" s="1"/>
      <c r="L52" s="1"/>
      <c r="M52" s="1"/>
      <c r="N52" s="1"/>
      <c r="O52" s="1"/>
    </row>
    <row r="53" spans="2:15" ht="30" customHeight="1" x14ac:dyDescent="0.15">
      <c r="B53" s="1"/>
      <c r="C53" s="1"/>
      <c r="D53" s="1"/>
      <c r="E53" s="1"/>
      <c r="F53" s="1"/>
      <c r="G53" s="1"/>
      <c r="H53" s="1"/>
      <c r="I53" s="1"/>
      <c r="J53" s="1"/>
      <c r="K53" s="1"/>
      <c r="L53" s="1"/>
      <c r="M53" s="1"/>
      <c r="N53" s="1"/>
      <c r="O53" s="1"/>
    </row>
    <row r="54" spans="2:15" ht="30" customHeight="1" x14ac:dyDescent="0.15">
      <c r="B54" s="1"/>
      <c r="C54" s="1"/>
      <c r="D54" s="1"/>
      <c r="E54" s="1"/>
      <c r="F54" s="1"/>
      <c r="G54" s="1"/>
      <c r="H54" s="1"/>
      <c r="I54" s="1"/>
      <c r="J54" s="1"/>
      <c r="K54" s="1"/>
      <c r="L54" s="1"/>
      <c r="M54" s="1"/>
      <c r="N54" s="1"/>
      <c r="O54" s="1"/>
    </row>
    <row r="55" spans="2:15" ht="30" customHeight="1" x14ac:dyDescent="0.15">
      <c r="B55" s="1"/>
      <c r="C55" s="1"/>
      <c r="D55" s="1"/>
      <c r="E55" s="1"/>
      <c r="F55" s="1"/>
      <c r="G55" s="1"/>
      <c r="H55" s="1"/>
      <c r="I55" s="1"/>
      <c r="J55" s="1"/>
      <c r="K55" s="1"/>
      <c r="L55" s="1"/>
      <c r="M55" s="1"/>
      <c r="N55" s="1"/>
      <c r="O55" s="1"/>
    </row>
    <row r="56" spans="2:15" ht="30" customHeight="1" x14ac:dyDescent="0.15">
      <c r="B56" s="1"/>
      <c r="C56" s="1"/>
      <c r="D56" s="1"/>
      <c r="E56" s="1"/>
      <c r="F56" s="1"/>
      <c r="G56" s="1"/>
      <c r="H56" s="1"/>
      <c r="I56" s="1"/>
      <c r="J56" s="1"/>
      <c r="K56" s="1"/>
      <c r="L56" s="1"/>
      <c r="M56" s="1"/>
      <c r="N56" s="1"/>
      <c r="O56" s="1"/>
    </row>
    <row r="57" spans="2:15" ht="30" customHeight="1" x14ac:dyDescent="0.15">
      <c r="B57" s="1"/>
      <c r="C57" s="1"/>
      <c r="D57" s="1"/>
      <c r="E57" s="1"/>
      <c r="F57" s="1"/>
      <c r="G57" s="1"/>
      <c r="H57" s="1"/>
      <c r="I57" s="1"/>
      <c r="J57" s="1"/>
      <c r="K57" s="1"/>
      <c r="L57" s="1"/>
      <c r="M57" s="1"/>
      <c r="N57" s="1"/>
      <c r="O57" s="1"/>
    </row>
    <row r="58" spans="2:15" ht="30" customHeight="1" x14ac:dyDescent="0.15">
      <c r="B58" s="1"/>
      <c r="C58" s="1"/>
      <c r="D58" s="1"/>
      <c r="E58" s="1"/>
      <c r="F58" s="1"/>
      <c r="G58" s="1"/>
      <c r="H58" s="1"/>
      <c r="I58" s="1"/>
      <c r="J58" s="1"/>
      <c r="K58" s="1"/>
      <c r="L58" s="1"/>
      <c r="M58" s="1"/>
      <c r="N58" s="1"/>
      <c r="O58" s="1"/>
    </row>
    <row r="59" spans="2:15" ht="30" customHeight="1" x14ac:dyDescent="0.15">
      <c r="B59" s="1"/>
      <c r="C59" s="1"/>
      <c r="D59" s="1"/>
      <c r="E59" s="1"/>
      <c r="F59" s="1"/>
      <c r="G59" s="1"/>
      <c r="H59" s="1"/>
      <c r="I59" s="1"/>
      <c r="J59" s="1"/>
      <c r="K59" s="1"/>
      <c r="L59" s="1"/>
      <c r="M59" s="1"/>
      <c r="N59" s="1"/>
      <c r="O59" s="1"/>
    </row>
    <row r="60" spans="2:15" ht="30" customHeight="1" x14ac:dyDescent="0.15">
      <c r="B60" s="1"/>
      <c r="C60" s="1"/>
      <c r="D60" s="1"/>
      <c r="E60" s="1"/>
      <c r="F60" s="1"/>
      <c r="G60" s="1"/>
      <c r="H60" s="1"/>
      <c r="I60" s="1"/>
      <c r="J60" s="1"/>
      <c r="K60" s="1"/>
      <c r="L60" s="1"/>
      <c r="M60" s="1"/>
      <c r="N60" s="1"/>
      <c r="O60" s="1"/>
    </row>
    <row r="61" spans="2:15" ht="30" customHeight="1" x14ac:dyDescent="0.15">
      <c r="B61" s="1"/>
      <c r="C61" s="1"/>
      <c r="D61" s="1"/>
      <c r="E61" s="1"/>
      <c r="F61" s="1"/>
      <c r="G61" s="1"/>
      <c r="H61" s="1"/>
      <c r="I61" s="1"/>
      <c r="J61" s="1"/>
      <c r="K61" s="1"/>
      <c r="L61" s="1"/>
      <c r="M61" s="1"/>
      <c r="N61" s="1"/>
      <c r="O61" s="1"/>
    </row>
    <row r="62" spans="2:15" ht="30" customHeight="1" x14ac:dyDescent="0.15">
      <c r="B62" s="1"/>
      <c r="C62" s="1"/>
      <c r="D62" s="1"/>
      <c r="E62" s="1"/>
      <c r="F62" s="1"/>
      <c r="G62" s="1"/>
      <c r="H62" s="1"/>
      <c r="I62" s="1"/>
      <c r="J62" s="1"/>
      <c r="K62" s="1"/>
      <c r="L62" s="1"/>
      <c r="M62" s="1"/>
      <c r="N62" s="1"/>
      <c r="O62" s="1"/>
    </row>
    <row r="63" spans="2:15" ht="30" customHeight="1" x14ac:dyDescent="0.15">
      <c r="B63" s="1"/>
      <c r="C63" s="1"/>
      <c r="D63" s="1"/>
      <c r="E63" s="1"/>
      <c r="F63" s="1"/>
      <c r="G63" s="1"/>
      <c r="H63" s="1"/>
      <c r="I63" s="1"/>
      <c r="J63" s="1"/>
      <c r="K63" s="1"/>
      <c r="L63" s="1"/>
      <c r="M63" s="1"/>
      <c r="N63" s="1"/>
      <c r="O63" s="1"/>
    </row>
    <row r="64" spans="2:15" ht="30" customHeight="1" x14ac:dyDescent="0.15">
      <c r="B64" s="1"/>
      <c r="C64" s="1"/>
      <c r="D64" s="1"/>
      <c r="E64" s="1"/>
      <c r="F64" s="1"/>
      <c r="G64" s="1"/>
      <c r="H64" s="1"/>
      <c r="I64" s="1"/>
      <c r="J64" s="1"/>
      <c r="K64" s="1"/>
      <c r="L64" s="1"/>
      <c r="M64" s="1"/>
      <c r="N64" s="1"/>
      <c r="O64" s="1"/>
    </row>
    <row r="65" spans="2:15" ht="30" customHeight="1" x14ac:dyDescent="0.15">
      <c r="B65" s="1"/>
      <c r="C65" s="1"/>
      <c r="D65" s="1"/>
      <c r="E65" s="1"/>
      <c r="F65" s="1"/>
      <c r="G65" s="1"/>
      <c r="H65" s="1"/>
      <c r="I65" s="1"/>
      <c r="J65" s="1"/>
      <c r="K65" s="1"/>
      <c r="L65" s="1"/>
      <c r="M65" s="1"/>
      <c r="N65" s="1"/>
      <c r="O65" s="1"/>
    </row>
    <row r="66" spans="2:15" ht="30" customHeight="1" x14ac:dyDescent="0.15">
      <c r="B66" s="1"/>
      <c r="C66" s="1"/>
      <c r="D66" s="1"/>
      <c r="E66" s="1"/>
      <c r="F66" s="1"/>
      <c r="G66" s="1"/>
      <c r="H66" s="1"/>
      <c r="I66" s="1"/>
      <c r="J66" s="1"/>
      <c r="K66" s="1"/>
      <c r="L66" s="1"/>
      <c r="M66" s="1"/>
      <c r="N66" s="1"/>
      <c r="O66" s="1"/>
    </row>
    <row r="67" spans="2:15" ht="30" customHeight="1" x14ac:dyDescent="0.15">
      <c r="B67" s="1"/>
      <c r="C67" s="1"/>
      <c r="D67" s="1"/>
      <c r="E67" s="1"/>
      <c r="F67" s="1"/>
      <c r="G67" s="1"/>
      <c r="H67" s="1"/>
      <c r="I67" s="1"/>
      <c r="J67" s="1"/>
      <c r="K67" s="1"/>
      <c r="L67" s="1"/>
      <c r="M67" s="1"/>
      <c r="N67" s="1"/>
      <c r="O67" s="1"/>
    </row>
    <row r="68" spans="2:15" ht="30" customHeight="1" x14ac:dyDescent="0.15">
      <c r="B68" s="1"/>
      <c r="C68" s="1"/>
      <c r="D68" s="1"/>
      <c r="E68" s="1"/>
      <c r="F68" s="1"/>
      <c r="G68" s="1"/>
      <c r="H68" s="1"/>
      <c r="I68" s="1"/>
      <c r="J68" s="1"/>
      <c r="K68" s="1"/>
      <c r="L68" s="1"/>
      <c r="M68" s="1"/>
      <c r="N68" s="1"/>
      <c r="O68" s="1"/>
    </row>
    <row r="69" spans="2:15" ht="30" customHeight="1" x14ac:dyDescent="0.15">
      <c r="B69" s="1"/>
      <c r="C69" s="1"/>
      <c r="D69" s="1"/>
      <c r="E69" s="1"/>
      <c r="F69" s="1"/>
      <c r="G69" s="1"/>
      <c r="H69" s="1"/>
      <c r="I69" s="1"/>
      <c r="J69" s="1"/>
      <c r="K69" s="1"/>
      <c r="L69" s="1"/>
      <c r="M69" s="1"/>
      <c r="N69" s="1"/>
      <c r="O69" s="1"/>
    </row>
    <row r="70" spans="2:15" ht="30" customHeight="1" x14ac:dyDescent="0.15"/>
    <row r="71" spans="2:15" ht="30" customHeight="1" x14ac:dyDescent="0.15"/>
    <row r="72" spans="2:15" ht="30" customHeight="1" x14ac:dyDescent="0.15"/>
    <row r="73" spans="2:15" ht="30" customHeight="1" x14ac:dyDescent="0.15"/>
    <row r="74" spans="2:15" ht="30" customHeight="1" x14ac:dyDescent="0.15"/>
    <row r="75" spans="2:15" ht="30" customHeight="1" x14ac:dyDescent="0.15"/>
    <row r="76" spans="2:15" ht="30" customHeight="1" x14ac:dyDescent="0.15"/>
    <row r="77" spans="2:15" ht="30" customHeight="1" x14ac:dyDescent="0.15"/>
    <row r="78" spans="2:15" ht="30" customHeight="1" x14ac:dyDescent="0.15"/>
    <row r="79" spans="2:15" ht="30" customHeight="1" x14ac:dyDescent="0.15"/>
    <row r="80" spans="2:15"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sheetData>
  <mergeCells count="20">
    <mergeCell ref="C32:C33"/>
    <mergeCell ref="C34:C35"/>
    <mergeCell ref="M24:O24"/>
    <mergeCell ref="C25:D26"/>
    <mergeCell ref="O25:O27"/>
    <mergeCell ref="C27:D27"/>
    <mergeCell ref="C28:C29"/>
    <mergeCell ref="C30:C31"/>
    <mergeCell ref="C23:O23"/>
    <mergeCell ref="B1:O1"/>
    <mergeCell ref="M2:O2"/>
    <mergeCell ref="B3:O3"/>
    <mergeCell ref="J7:K7"/>
    <mergeCell ref="D8:D9"/>
    <mergeCell ref="M13:N13"/>
    <mergeCell ref="C14:D14"/>
    <mergeCell ref="C15:C16"/>
    <mergeCell ref="C17:C18"/>
    <mergeCell ref="C19:D19"/>
    <mergeCell ref="C20:D20"/>
  </mergeCells>
  <phoneticPr fontId="3"/>
  <dataValidations count="1">
    <dataValidation type="list" allowBlank="1" showInputMessage="1" showErrorMessage="1" sqref="C22" xr:uid="{00000000-0002-0000-0200-000000000000}">
      <formula1>"〇,ー,"</formula1>
    </dataValidation>
  </dataValidations>
  <pageMargins left="0.70866141732283472" right="0.70866141732283472" top="0.74803149606299213" bottom="0.74803149606299213" header="0.31496062992125984" footer="0.31496062992125984"/>
  <pageSetup paperSize="9" scale="4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1:O169"/>
  <sheetViews>
    <sheetView zoomScaleNormal="100" workbookViewId="0">
      <selection activeCell="B3" sqref="B3:O3"/>
    </sheetView>
  </sheetViews>
  <sheetFormatPr defaultRowHeight="14.25" x14ac:dyDescent="0.15"/>
  <cols>
    <col min="1" max="1" width="3.125" customWidth="1"/>
    <col min="2" max="2" width="4.125" customWidth="1"/>
    <col min="3" max="11" width="8.625" customWidth="1"/>
    <col min="12" max="12" width="5.5" customWidth="1"/>
    <col min="13" max="13" width="3.125" customWidth="1"/>
    <col min="14" max="17" width="5.875" customWidth="1"/>
    <col min="19" max="21" width="9" customWidth="1"/>
    <col min="23" max="24" width="9" customWidth="1"/>
  </cols>
  <sheetData>
    <row r="1" spans="1:15" x14ac:dyDescent="0.15">
      <c r="A1" s="51"/>
      <c r="B1" s="51"/>
      <c r="C1" s="51"/>
      <c r="D1" s="51"/>
      <c r="E1" s="51"/>
      <c r="F1" s="51"/>
      <c r="G1" s="51"/>
      <c r="H1" s="51"/>
      <c r="I1" s="51"/>
      <c r="J1" s="64"/>
      <c r="K1" s="51"/>
      <c r="L1" s="51"/>
      <c r="M1" s="52" t="s">
        <v>110</v>
      </c>
    </row>
    <row r="2" spans="1:15" x14ac:dyDescent="0.15">
      <c r="A2" s="51"/>
      <c r="B2" s="51"/>
      <c r="C2" s="51"/>
      <c r="D2" s="51"/>
      <c r="E2" s="51"/>
      <c r="F2" s="51"/>
      <c r="G2" s="51"/>
      <c r="H2" s="51"/>
      <c r="I2" s="51"/>
      <c r="J2" s="51"/>
      <c r="K2" s="51"/>
      <c r="L2" s="51"/>
      <c r="M2" s="64"/>
    </row>
    <row r="3" spans="1:15" x14ac:dyDescent="0.15">
      <c r="A3" s="51"/>
      <c r="B3" s="51"/>
      <c r="C3" s="51"/>
      <c r="D3" s="51"/>
      <c r="E3" s="51"/>
      <c r="F3" s="51"/>
      <c r="G3" s="51"/>
      <c r="H3" s="51"/>
      <c r="I3" s="51"/>
      <c r="J3" s="64"/>
      <c r="K3" s="271" t="s">
        <v>109</v>
      </c>
      <c r="L3" s="271"/>
      <c r="M3" s="271"/>
    </row>
    <row r="4" spans="1:15" x14ac:dyDescent="0.15">
      <c r="A4" s="51"/>
      <c r="B4" s="51"/>
      <c r="C4" s="51"/>
      <c r="D4" s="51"/>
      <c r="E4" s="51"/>
      <c r="F4" s="51"/>
      <c r="G4" s="51"/>
      <c r="H4" s="51"/>
      <c r="I4" s="51"/>
      <c r="J4" s="51"/>
      <c r="K4" s="51"/>
      <c r="L4" s="51"/>
      <c r="M4" s="51"/>
      <c r="N4" s="53"/>
      <c r="O4" s="53"/>
    </row>
    <row r="5" spans="1:15" ht="22.5" customHeight="1" x14ac:dyDescent="0.15">
      <c r="A5" s="272" t="s">
        <v>120</v>
      </c>
      <c r="B5" s="272"/>
      <c r="C5" s="272"/>
      <c r="D5" s="272"/>
      <c r="E5" s="272"/>
      <c r="F5" s="272"/>
      <c r="G5" s="272"/>
      <c r="H5" s="272"/>
      <c r="I5" s="272"/>
      <c r="J5" s="272"/>
      <c r="K5" s="272"/>
      <c r="L5" s="272"/>
      <c r="M5" s="272"/>
      <c r="N5" s="51"/>
      <c r="O5" s="51"/>
    </row>
    <row r="6" spans="1:15" x14ac:dyDescent="0.15">
      <c r="A6" s="64"/>
      <c r="B6" s="51"/>
      <c r="C6" s="51"/>
      <c r="D6" s="51"/>
      <c r="E6" s="51"/>
      <c r="F6" s="51"/>
      <c r="G6" s="51"/>
      <c r="H6" s="51"/>
      <c r="I6" s="51"/>
      <c r="J6" s="51"/>
      <c r="K6" s="51"/>
      <c r="L6" s="51"/>
      <c r="M6" s="51"/>
      <c r="N6" s="53"/>
      <c r="O6" s="53"/>
    </row>
    <row r="7" spans="1:15" x14ac:dyDescent="0.15">
      <c r="A7" s="54" t="s">
        <v>82</v>
      </c>
      <c r="B7" s="51"/>
      <c r="C7" s="51"/>
      <c r="D7" s="51"/>
      <c r="E7" s="51"/>
      <c r="F7" s="51"/>
      <c r="G7" s="51"/>
      <c r="H7" s="51"/>
      <c r="I7" s="51"/>
      <c r="J7" s="51"/>
      <c r="K7" s="51"/>
      <c r="L7" s="51"/>
      <c r="M7" s="51"/>
      <c r="N7" s="53"/>
      <c r="O7" s="53"/>
    </row>
    <row r="8" spans="1:15" x14ac:dyDescent="0.15">
      <c r="A8" s="54" t="s">
        <v>108</v>
      </c>
      <c r="B8" s="51"/>
      <c r="C8" s="51"/>
      <c r="D8" s="51"/>
      <c r="E8" s="51"/>
      <c r="F8" s="51"/>
      <c r="G8" s="51"/>
      <c r="H8" s="51"/>
      <c r="I8" s="51"/>
      <c r="J8" s="51"/>
      <c r="K8" s="51"/>
      <c r="L8" s="51"/>
      <c r="M8" s="51"/>
      <c r="N8" s="53"/>
      <c r="O8" s="53"/>
    </row>
    <row r="9" spans="1:15" ht="16.5" customHeight="1" x14ac:dyDescent="0.15">
      <c r="A9" s="51"/>
      <c r="B9" s="51"/>
      <c r="C9" s="51"/>
      <c r="D9" s="51"/>
      <c r="E9" s="51"/>
      <c r="F9" s="51"/>
      <c r="G9" s="51"/>
      <c r="H9" s="51"/>
      <c r="I9" s="51" t="s">
        <v>83</v>
      </c>
      <c r="J9" s="64"/>
      <c r="K9" s="51"/>
      <c r="L9" s="51"/>
      <c r="M9" s="51"/>
      <c r="N9" s="53"/>
      <c r="O9" s="53"/>
    </row>
    <row r="10" spans="1:15" ht="16.5" customHeight="1" x14ac:dyDescent="0.15">
      <c r="A10" s="51"/>
      <c r="B10" s="51"/>
      <c r="C10" s="51"/>
      <c r="D10" s="51"/>
      <c r="E10" s="51"/>
      <c r="F10" s="51"/>
      <c r="G10" s="51"/>
      <c r="H10" s="51"/>
      <c r="I10" s="51" t="s">
        <v>112</v>
      </c>
      <c r="J10" s="64"/>
      <c r="K10" s="51"/>
      <c r="L10" s="51"/>
      <c r="M10" s="51"/>
      <c r="N10" s="53"/>
      <c r="O10" s="53"/>
    </row>
    <row r="11" spans="1:15" ht="16.5" customHeight="1" x14ac:dyDescent="0.15">
      <c r="A11" s="51"/>
      <c r="B11" s="51"/>
      <c r="C11" s="51"/>
      <c r="D11" s="51"/>
      <c r="E11" s="51"/>
      <c r="F11" s="51"/>
      <c r="G11" s="51"/>
      <c r="H11" s="51"/>
      <c r="I11" s="51" t="s">
        <v>84</v>
      </c>
      <c r="J11" s="64"/>
      <c r="K11" s="51"/>
      <c r="L11" s="51"/>
      <c r="M11" s="51"/>
      <c r="N11" s="53"/>
      <c r="O11" s="53"/>
    </row>
    <row r="12" spans="1:15" x14ac:dyDescent="0.15">
      <c r="A12" s="51"/>
      <c r="B12" s="51"/>
      <c r="C12" s="51"/>
      <c r="D12" s="51"/>
      <c r="E12" s="51"/>
      <c r="F12" s="51"/>
      <c r="G12" s="51"/>
      <c r="H12" s="51"/>
      <c r="I12" s="51"/>
      <c r="J12" s="51"/>
      <c r="K12" s="51"/>
      <c r="L12" s="51"/>
      <c r="M12" s="51"/>
      <c r="N12" s="53"/>
      <c r="O12" s="53"/>
    </row>
    <row r="13" spans="1:15" ht="14.25" customHeight="1" x14ac:dyDescent="0.15">
      <c r="A13" s="51"/>
      <c r="B13" s="273" t="s">
        <v>119</v>
      </c>
      <c r="C13" s="273"/>
      <c r="D13" s="273"/>
      <c r="E13" s="273"/>
      <c r="F13" s="273"/>
      <c r="G13" s="273"/>
      <c r="H13" s="273"/>
      <c r="I13" s="273"/>
      <c r="J13" s="273"/>
      <c r="K13" s="273"/>
      <c r="L13" s="273"/>
      <c r="M13" s="60"/>
      <c r="N13" s="59"/>
      <c r="O13" s="59"/>
    </row>
    <row r="14" spans="1:15" x14ac:dyDescent="0.15">
      <c r="A14" s="51"/>
      <c r="B14" s="273"/>
      <c r="C14" s="273"/>
      <c r="D14" s="273"/>
      <c r="E14" s="273"/>
      <c r="F14" s="273"/>
      <c r="G14" s="273"/>
      <c r="H14" s="273"/>
      <c r="I14" s="273"/>
      <c r="J14" s="273"/>
      <c r="K14" s="273"/>
      <c r="L14" s="273"/>
      <c r="M14" s="60"/>
      <c r="N14" s="59"/>
      <c r="O14" s="59"/>
    </row>
    <row r="15" spans="1:15" x14ac:dyDescent="0.15">
      <c r="A15" s="51"/>
      <c r="B15" s="51"/>
      <c r="C15" s="51"/>
      <c r="D15" s="51"/>
      <c r="E15" s="51"/>
      <c r="F15" s="51"/>
      <c r="G15" s="51"/>
      <c r="H15" s="51"/>
      <c r="I15" s="51"/>
      <c r="J15" s="51"/>
      <c r="K15" s="51"/>
      <c r="L15" s="51"/>
      <c r="M15" s="51"/>
      <c r="N15" s="53"/>
      <c r="O15" s="53"/>
    </row>
    <row r="16" spans="1:15" x14ac:dyDescent="0.15">
      <c r="A16" s="274" t="s">
        <v>85</v>
      </c>
      <c r="B16" s="274"/>
      <c r="C16" s="274"/>
      <c r="D16" s="274"/>
      <c r="E16" s="274"/>
      <c r="F16" s="274"/>
      <c r="G16" s="274"/>
      <c r="H16" s="274"/>
      <c r="I16" s="274"/>
      <c r="J16" s="274"/>
      <c r="K16" s="274"/>
      <c r="L16" s="274"/>
      <c r="M16" s="274"/>
      <c r="N16" s="53"/>
      <c r="O16" s="53"/>
    </row>
    <row r="17" spans="1:15" x14ac:dyDescent="0.15">
      <c r="A17" s="51"/>
      <c r="B17" s="51"/>
      <c r="C17" s="51"/>
      <c r="D17" s="51"/>
      <c r="E17" s="51"/>
      <c r="F17" s="51"/>
      <c r="G17" s="51"/>
      <c r="H17" s="51"/>
      <c r="I17" s="51"/>
      <c r="J17" s="51"/>
      <c r="K17" s="51"/>
      <c r="L17" s="51"/>
      <c r="M17" s="51"/>
      <c r="N17" s="53"/>
      <c r="O17" s="53"/>
    </row>
    <row r="18" spans="1:15" x14ac:dyDescent="0.15">
      <c r="A18" s="54" t="s">
        <v>111</v>
      </c>
      <c r="B18" s="51"/>
      <c r="C18" s="51"/>
      <c r="D18" s="51"/>
      <c r="E18" s="51"/>
      <c r="F18" s="51"/>
      <c r="G18" s="51"/>
      <c r="H18" s="51"/>
      <c r="I18" s="51"/>
      <c r="J18" s="51"/>
      <c r="K18" s="51"/>
      <c r="L18" s="51"/>
      <c r="M18" s="51"/>
      <c r="N18" s="53"/>
      <c r="O18" s="53"/>
    </row>
    <row r="19" spans="1:15" x14ac:dyDescent="0.15">
      <c r="A19" s="51"/>
      <c r="B19" s="51"/>
      <c r="C19" s="51"/>
      <c r="D19" s="51"/>
      <c r="E19" s="51"/>
      <c r="F19" s="51"/>
      <c r="G19" s="51"/>
      <c r="H19" s="51"/>
      <c r="I19" s="51"/>
      <c r="J19" s="51"/>
      <c r="K19" s="51"/>
      <c r="L19" s="51"/>
      <c r="M19" s="51"/>
      <c r="N19" s="53"/>
      <c r="O19" s="53"/>
    </row>
    <row r="20" spans="1:15" x14ac:dyDescent="0.15">
      <c r="A20" s="54" t="s">
        <v>86</v>
      </c>
      <c r="B20" s="51"/>
      <c r="C20" s="51"/>
      <c r="D20" s="51"/>
      <c r="E20" s="51"/>
      <c r="F20" s="51"/>
      <c r="G20" s="51"/>
      <c r="H20" s="51"/>
      <c r="I20" s="51"/>
      <c r="J20" s="51"/>
      <c r="K20" s="51"/>
      <c r="L20" s="51"/>
      <c r="M20" s="51"/>
      <c r="N20" s="53"/>
      <c r="O20" s="53"/>
    </row>
    <row r="21" spans="1:15" x14ac:dyDescent="0.15">
      <c r="A21" s="65" t="s">
        <v>126</v>
      </c>
      <c r="B21" s="64"/>
      <c r="C21" s="51"/>
      <c r="D21" s="64"/>
      <c r="E21" s="51"/>
      <c r="F21" s="51"/>
      <c r="G21" s="51"/>
      <c r="H21" s="51"/>
      <c r="I21" s="51"/>
      <c r="J21" s="51"/>
      <c r="K21" s="51"/>
      <c r="L21" s="51"/>
      <c r="M21" s="51"/>
      <c r="N21" s="53"/>
      <c r="O21" s="53"/>
    </row>
    <row r="22" spans="1:15" x14ac:dyDescent="0.15">
      <c r="A22" s="52"/>
      <c r="B22" s="68" t="s">
        <v>91</v>
      </c>
      <c r="C22" s="54" t="s">
        <v>113</v>
      </c>
      <c r="D22" s="64"/>
      <c r="E22" s="51"/>
      <c r="F22" s="51"/>
      <c r="G22" s="51"/>
      <c r="H22" s="51"/>
      <c r="I22" s="51"/>
      <c r="J22" s="51"/>
      <c r="K22" s="51"/>
      <c r="L22" s="51"/>
      <c r="M22" s="51"/>
      <c r="N22" s="53"/>
      <c r="O22" s="53"/>
    </row>
    <row r="23" spans="1:15" x14ac:dyDescent="0.15">
      <c r="A23" s="52"/>
      <c r="B23" s="68" t="s">
        <v>91</v>
      </c>
      <c r="C23" s="54" t="s">
        <v>114</v>
      </c>
      <c r="D23" s="64"/>
      <c r="E23" s="51"/>
      <c r="F23" s="51"/>
      <c r="G23" s="51"/>
      <c r="H23" s="51"/>
      <c r="I23" s="51"/>
      <c r="J23" s="51"/>
      <c r="K23" s="51"/>
      <c r="L23" s="51"/>
      <c r="M23" s="51"/>
      <c r="N23" s="53"/>
      <c r="O23" s="53"/>
    </row>
    <row r="24" spans="1:15" x14ac:dyDescent="0.15">
      <c r="A24" s="52"/>
      <c r="B24" s="68" t="s">
        <v>91</v>
      </c>
      <c r="C24" s="54" t="s">
        <v>115</v>
      </c>
      <c r="D24" s="64"/>
      <c r="E24" s="51"/>
      <c r="F24" s="51"/>
      <c r="G24" s="51"/>
      <c r="H24" s="51"/>
      <c r="I24" s="51"/>
      <c r="J24" s="51"/>
      <c r="K24" s="51"/>
      <c r="L24" s="51"/>
      <c r="M24" s="51"/>
      <c r="N24" s="53"/>
      <c r="O24" s="53"/>
    </row>
    <row r="25" spans="1:15" x14ac:dyDescent="0.15">
      <c r="A25" s="52"/>
      <c r="B25" s="68" t="s">
        <v>91</v>
      </c>
      <c r="C25" s="54" t="s">
        <v>116</v>
      </c>
      <c r="D25" s="64"/>
      <c r="E25" s="51"/>
      <c r="F25" s="51"/>
      <c r="G25" s="51"/>
      <c r="H25" s="51"/>
      <c r="I25" s="51"/>
      <c r="J25" s="51"/>
      <c r="K25" s="51"/>
      <c r="L25" s="51"/>
      <c r="M25" s="51"/>
      <c r="N25" s="53"/>
      <c r="O25" s="53"/>
    </row>
    <row r="26" spans="1:15" x14ac:dyDescent="0.15">
      <c r="A26" s="54"/>
      <c r="B26" s="51"/>
      <c r="C26" s="51"/>
      <c r="D26" s="51"/>
      <c r="E26" s="51"/>
      <c r="F26" s="51"/>
      <c r="G26" s="51"/>
      <c r="H26" s="51"/>
      <c r="I26" s="51"/>
      <c r="J26" s="51"/>
      <c r="K26" s="51"/>
      <c r="L26" s="51"/>
      <c r="M26" s="51"/>
      <c r="N26" s="53"/>
      <c r="O26" s="53"/>
    </row>
    <row r="27" spans="1:15" ht="15" customHeight="1" x14ac:dyDescent="0.15">
      <c r="A27" s="65" t="s">
        <v>89</v>
      </c>
      <c r="B27" s="64"/>
      <c r="C27" s="51" t="s">
        <v>117</v>
      </c>
      <c r="D27" s="64"/>
      <c r="E27" s="64"/>
      <c r="F27" s="64"/>
      <c r="G27" s="64"/>
      <c r="H27" s="64"/>
      <c r="I27" s="64"/>
      <c r="J27" s="64"/>
      <c r="K27" s="64"/>
      <c r="L27" s="64"/>
      <c r="M27" s="64"/>
    </row>
    <row r="28" spans="1:15" ht="17.25" customHeight="1" x14ac:dyDescent="0.15">
      <c r="A28" s="64"/>
      <c r="B28" s="270" t="s">
        <v>87</v>
      </c>
      <c r="C28" s="270"/>
      <c r="D28" s="58">
        <f>飼料検証シート案!E8</f>
        <v>42095</v>
      </c>
      <c r="E28" s="58">
        <f>飼料検証シート案!F8</f>
        <v>42461</v>
      </c>
      <c r="F28" s="58">
        <f>飼料検証シート案!G8</f>
        <v>42826</v>
      </c>
      <c r="G28" s="58">
        <f>飼料検証シート案!H8</f>
        <v>43191</v>
      </c>
      <c r="H28" s="58">
        <f>飼料検証シート案!I8</f>
        <v>43556</v>
      </c>
      <c r="I28" s="58">
        <f>飼料検証シート案!J8</f>
        <v>43922</v>
      </c>
      <c r="J28" s="58">
        <f>飼料検証シート案!K8</f>
        <v>44287</v>
      </c>
      <c r="K28" s="64"/>
      <c r="L28" s="64"/>
      <c r="M28" s="64"/>
    </row>
    <row r="29" spans="1:15" ht="17.25" customHeight="1" x14ac:dyDescent="0.15">
      <c r="A29" s="64"/>
      <c r="B29" s="270" t="s">
        <v>88</v>
      </c>
      <c r="C29" s="270"/>
      <c r="D29" s="69" t="str">
        <f>IF(COUNTIF(B22:B25,"○")=1,IF(ISBLANK(飼料検証シート案!E10),"",飼料検証シート案!E10),"")</f>
        <v/>
      </c>
      <c r="E29" s="69" t="str">
        <f>IF(COUNTIF(B22:B25,"○")=1,IF(ISBLANK(飼料検証シート案!F10),"",飼料検証シート案!F10),"")</f>
        <v/>
      </c>
      <c r="F29" s="69" t="str">
        <f>IF(COUNTIF(B22:B25,"○")=1,IF(ISBLANK(飼料検証シート案!G10),"",飼料検証シート案!G10),"")</f>
        <v/>
      </c>
      <c r="G29" s="69" t="str">
        <f>IF(COUNTIF(B22:B25,"○")=1,IF(ISBLANK(飼料検証シート案!H10),"",飼料検証シート案!H10),"")</f>
        <v/>
      </c>
      <c r="H29" s="69" t="str">
        <f>IF(COUNTIF(B22:B25,"○")=1,IF(ISBLANK(飼料検証シート案!I10),"",飼料検証シート案!I10),"")</f>
        <v/>
      </c>
      <c r="I29" s="69" t="str">
        <f>IF(COUNTIF(B22:B25,"○")=1,IF(ISBLANK(飼料検証シート案!J10),"",飼料検証シート案!J10),"")</f>
        <v/>
      </c>
      <c r="J29" s="69" t="str">
        <f>IF(COUNTIF(B22:B25,"○")=1,IF(ISBLANK(飼料検証シート案!K10),"",飼料検証シート案!K10),"")</f>
        <v/>
      </c>
      <c r="K29" s="64"/>
      <c r="L29" s="64"/>
      <c r="M29" s="64"/>
    </row>
    <row r="30" spans="1:15" x14ac:dyDescent="0.15">
      <c r="A30" s="64"/>
      <c r="B30" s="64"/>
      <c r="C30" s="64"/>
      <c r="D30" s="64"/>
      <c r="E30" s="64"/>
      <c r="F30" s="64"/>
      <c r="G30" s="64"/>
      <c r="H30" s="64"/>
      <c r="I30" s="64"/>
      <c r="J30" s="64"/>
      <c r="K30" s="64"/>
      <c r="L30" s="64"/>
      <c r="M30" s="64"/>
    </row>
    <row r="31" spans="1:15" x14ac:dyDescent="0.15">
      <c r="A31" s="65" t="s">
        <v>92</v>
      </c>
      <c r="B31" s="51"/>
      <c r="C31" s="51" t="s">
        <v>118</v>
      </c>
      <c r="D31" s="51"/>
      <c r="E31" s="51"/>
      <c r="F31" s="265" t="str">
        <f>IF(COUNTIF(B22:B25,"○")=1,IF(B22="○",飼料検証シート案!L16,IF(B23="○",飼料検証シート案!L18,IF(B24="○",飼料検証シート案!L19,IF(B25="○",飼料検証シート案!L20)))),"")</f>
        <v/>
      </c>
      <c r="G31" s="265"/>
      <c r="H31" s="265"/>
      <c r="I31" s="51" t="s">
        <v>121</v>
      </c>
      <c r="J31" s="51"/>
      <c r="K31" s="51"/>
      <c r="L31" s="51"/>
      <c r="M31" s="51"/>
      <c r="N31" s="53"/>
      <c r="O31" s="53"/>
    </row>
    <row r="32" spans="1:15" x14ac:dyDescent="0.15">
      <c r="A32" s="64"/>
      <c r="B32" s="64"/>
      <c r="C32" s="64"/>
      <c r="D32" s="64"/>
      <c r="E32" s="64"/>
      <c r="F32" s="64"/>
      <c r="G32" s="64"/>
      <c r="H32" s="64"/>
      <c r="I32" s="64"/>
      <c r="J32" s="64"/>
      <c r="K32" s="64"/>
      <c r="L32" s="64"/>
      <c r="M32" s="64"/>
    </row>
    <row r="33" spans="1:15" x14ac:dyDescent="0.15">
      <c r="A33" s="54" t="s">
        <v>93</v>
      </c>
      <c r="B33" s="64"/>
      <c r="C33" s="64"/>
      <c r="D33" s="64"/>
      <c r="E33" s="64"/>
      <c r="F33" s="64"/>
      <c r="G33" s="64"/>
      <c r="H33" s="64"/>
      <c r="I33" s="64"/>
      <c r="J33" s="64"/>
      <c r="K33" s="64"/>
      <c r="L33" s="64"/>
      <c r="M33" s="64"/>
    </row>
    <row r="34" spans="1:15" ht="17.25" customHeight="1" x14ac:dyDescent="0.15">
      <c r="A34" s="266" t="s">
        <v>87</v>
      </c>
      <c r="B34" s="266"/>
      <c r="C34" s="66" t="s">
        <v>94</v>
      </c>
      <c r="D34" s="66" t="s">
        <v>95</v>
      </c>
      <c r="E34" s="66" t="s">
        <v>96</v>
      </c>
      <c r="F34" s="66" t="s">
        <v>97</v>
      </c>
      <c r="G34" s="66" t="s">
        <v>98</v>
      </c>
      <c r="H34" s="66" t="s">
        <v>99</v>
      </c>
      <c r="I34" s="66" t="s">
        <v>100</v>
      </c>
      <c r="J34" s="66" t="s">
        <v>101</v>
      </c>
      <c r="K34" s="66" t="s">
        <v>102</v>
      </c>
      <c r="L34" s="266" t="s">
        <v>103</v>
      </c>
      <c r="M34" s="266"/>
      <c r="N34" s="53"/>
      <c r="O34" s="53"/>
    </row>
    <row r="35" spans="1:15" ht="17.25" customHeight="1" x14ac:dyDescent="0.15">
      <c r="A35" s="266" t="s">
        <v>104</v>
      </c>
      <c r="B35" s="266"/>
      <c r="C35" s="70" t="str">
        <f>IF(COUNTIF($B$22:$B$25,"○")=1,ROUNDUP(IF($B$22="○",飼料検証シート案!E28,IF($B$23="○",飼料検証シート案!E30,IF($B$24="○",飼料検証シート案!E32,IF($B$25="○",飼料検証シート案!E34)))),0),"")</f>
        <v/>
      </c>
      <c r="D35" s="70" t="str">
        <f>IF(COUNTIF($B$22:$B$25,"○")=1,ROUNDUP(IF($B$22="○",飼料検証シート案!F28,IF($B$23="○",飼料検証シート案!F30,IF($B$24="○",飼料検証シート案!F32,IF($B$25="○",飼料検証シート案!F34)))),0),"")</f>
        <v/>
      </c>
      <c r="E35" s="70" t="str">
        <f>IF(COUNTIF($B$22:$B$25,"○")=1,ROUNDUP(IF($B$22="○",飼料検証シート案!G28,IF($B$23="○",飼料検証シート案!G30,IF($B$24="○",飼料検証シート案!G32,IF($B$25="○",飼料検証シート案!G34)))),0),"")</f>
        <v/>
      </c>
      <c r="F35" s="70" t="str">
        <f>IF(COUNTIF($B$22:$B$25,"○")=1,ROUNDUP(IF($B$22="○",飼料検証シート案!H28,IF($B$23="○",飼料検証シート案!H30,IF($B$24="○",飼料検証シート案!H32,IF($B$25="○",飼料検証シート案!H34)))),0),"")</f>
        <v/>
      </c>
      <c r="G35" s="70" t="str">
        <f>IF(COUNTIF($B$22:$B$25,"○")=1,ROUNDUP(IF($B$22="○",飼料検証シート案!I28,IF($B$23="○",飼料検証シート案!I30,IF($B$24="○",飼料検証シート案!I32,IF($B$25="○",飼料検証シート案!I34)))),0),"")</f>
        <v/>
      </c>
      <c r="H35" s="70" t="str">
        <f>IF(COUNTIF($B$22:$B$25,"○")=1,ROUNDUP(IF($B$22="○",飼料検証シート案!J28,IF($B$23="○",飼料検証シート案!J30,IF($B$24="○",飼料検証シート案!J32,IF($B$25="○",飼料検証シート案!J34)))),0),"")</f>
        <v/>
      </c>
      <c r="I35" s="70" t="str">
        <f>IF(COUNTIF($B$22:$B$25,"○")=1,ROUNDUP(IF($B$22="○",飼料検証シート案!K28,IF($B$23="○",飼料検証シート案!K30,IF($B$24="○",飼料検証シート案!K32,IF($B$25="○",飼料検証シート案!K34)))),0),"")</f>
        <v/>
      </c>
      <c r="J35" s="70" t="str">
        <f>IF(COUNTIF($B$22:$B$25,"○")=1,ROUNDUP(IF($B$22="○",飼料検証シート案!L28,IF($B$23="○",飼料検証シート案!L30,IF($B$24="○",飼料検証シート案!L32,IF($B$25="○",飼料検証シート案!L34)))),0),"")</f>
        <v/>
      </c>
      <c r="K35" s="70" t="str">
        <f>IF(COUNTIF($B$22:$B$25,"○")=1,ROUNDUP(IF($B$22="○",飼料検証シート案!M28,IF($B$23="○",飼料検証シート案!M30,IF($B$24="○",飼料検証シート案!M32,IF($B$25="○",飼料検証シート案!M34)))),0),"")</f>
        <v/>
      </c>
      <c r="L35" s="267" t="str">
        <f>IF(COUNTIF($B$22:$B$25,"○")=1,ROUNDUP(IF($B$22="○",飼料検証シート案!N28,IF($B$23="○",飼料検証シート案!N30,IF($B$24="○",飼料検証シート案!N32,IF($B$25="○",飼料検証シート案!N34)))),0),"")</f>
        <v/>
      </c>
      <c r="M35" s="267"/>
      <c r="N35" s="53"/>
      <c r="O35" s="53"/>
    </row>
    <row r="36" spans="1:15" ht="17.25" customHeight="1" x14ac:dyDescent="0.15">
      <c r="A36" s="266" t="s">
        <v>105</v>
      </c>
      <c r="B36" s="266"/>
      <c r="C36" s="67" t="str">
        <f>IF(COUNTIF($B$22:$B$25,"○")=1,IF($B$22="○",飼料検証シート案!E29,IF($B$23="○",飼料検証シート案!E31,IF($B$24="○",飼料検証シート案!E33,IF($B$25="○",飼料検証シート案!E35)))),"")</f>
        <v/>
      </c>
      <c r="D36" s="67" t="str">
        <f>IF(COUNTIF($B$22:$B$25,"○")=1,IF($B$22="○",飼料検証シート案!F29,IF($B$23="○",飼料検証シート案!F31,IF($B$24="○",飼料検証シート案!F33,IF($B$25="○",飼料検証シート案!F35)))),"")</f>
        <v/>
      </c>
      <c r="E36" s="67" t="str">
        <f>IF(COUNTIF($B$22:$B$25,"○")=1,IF($B$22="○",飼料検証シート案!G29,IF($B$23="○",飼料検証シート案!G31,IF($B$24="○",飼料検証シート案!G33,IF($B$25="○",飼料検証シート案!G35)))),"")</f>
        <v/>
      </c>
      <c r="F36" s="67" t="str">
        <f>IF(COUNTIF($B$22:$B$25,"○")=1,IF($B$22="○",飼料検証シート案!H29,IF($B$23="○",飼料検証シート案!H31,IF($B$24="○",飼料検証シート案!H33,IF($B$25="○",飼料検証シート案!H35)))),"")</f>
        <v/>
      </c>
      <c r="G36" s="67" t="str">
        <f>IF(COUNTIF($B$22:$B$25,"○")=1,IF($B$22="○",飼料検証シート案!I29,IF($B$23="○",飼料検証シート案!I31,IF($B$24="○",飼料検証シート案!I33,IF($B$25="○",飼料検証シート案!I35)))),"")</f>
        <v/>
      </c>
      <c r="H36" s="67" t="str">
        <f>IF(COUNTIF($B$22:$B$25,"○")=1,IF($B$22="○",飼料検証シート案!J29,IF($B$23="○",飼料検証シート案!J31,IF($B$24="○",飼料検証シート案!J33,IF($B$25="○",飼料検証シート案!J35)))),"")</f>
        <v/>
      </c>
      <c r="I36" s="67" t="str">
        <f>IF(COUNTIF($B$22:$B$25,"○")=1,IF($B$22="○",飼料検証シート案!K29,IF($B$23="○",飼料検証シート案!K31,IF($B$24="○",飼料検証シート案!K33,IF($B$25="○",飼料検証シート案!K35)))),"")</f>
        <v/>
      </c>
      <c r="J36" s="67" t="str">
        <f>IF(COUNTIF($B$22:$B$25,"○")=1,IF($B$22="○",飼料検証シート案!L29,IF($B$23="○",飼料検証シート案!L31,IF($B$24="○",飼料検証シート案!L33,IF($B$25="○",飼料検証シート案!L35)))),"")</f>
        <v/>
      </c>
      <c r="K36" s="67" t="str">
        <f>IF(COUNTIF($B$22:$B$25,"○")=1,IF($B$22="○",飼料検証シート案!M29,IF($B$23="○",飼料検証シート案!M31,IF($B$24="○",飼料検証シート案!M33,IF($B$25="○",飼料検証シート案!M35)))),"")</f>
        <v/>
      </c>
      <c r="L36" s="268" t="str">
        <f>IF(COUNTIF($B$22:$B$25,"○")=1,IF($B$22="○",飼料検証シート案!N29,IF($B$23="○",飼料検証シート案!N31,IF($B$24="○",飼料検証シート案!N33,IF($B$25="○",飼料検証シート案!N35)))),"")</f>
        <v/>
      </c>
      <c r="M36" s="268"/>
      <c r="N36" s="53"/>
      <c r="O36" s="53"/>
    </row>
    <row r="37" spans="1:15" ht="21.75" customHeight="1" x14ac:dyDescent="0.15">
      <c r="A37" s="51"/>
      <c r="B37" s="269" t="s">
        <v>122</v>
      </c>
      <c r="C37" s="269"/>
      <c r="D37" s="269"/>
      <c r="E37" s="269"/>
      <c r="F37" s="269"/>
      <c r="G37" s="269"/>
      <c r="H37" s="269"/>
      <c r="I37" s="269"/>
      <c r="J37" s="269"/>
      <c r="K37" s="269"/>
      <c r="L37" s="269"/>
      <c r="M37" s="51"/>
      <c r="N37" s="53"/>
      <c r="O37" s="53"/>
    </row>
    <row r="38" spans="1:15" x14ac:dyDescent="0.15">
      <c r="A38" s="51"/>
      <c r="B38" s="61"/>
      <c r="C38" s="61"/>
      <c r="D38" s="61"/>
      <c r="E38" s="61"/>
      <c r="F38" s="61"/>
      <c r="G38" s="61"/>
      <c r="H38" s="61"/>
      <c r="I38" s="61"/>
      <c r="J38" s="61"/>
      <c r="K38" s="61"/>
      <c r="L38" s="61"/>
      <c r="M38" s="51"/>
      <c r="N38" s="53"/>
      <c r="O38" s="53"/>
    </row>
    <row r="39" spans="1:15" x14ac:dyDescent="0.15">
      <c r="A39" s="51"/>
      <c r="B39" s="51"/>
      <c r="C39" s="51"/>
      <c r="D39" s="51"/>
      <c r="E39" s="51"/>
      <c r="F39" s="51"/>
      <c r="G39" s="51"/>
      <c r="H39" s="51"/>
      <c r="I39" s="51"/>
      <c r="J39" s="51"/>
      <c r="K39" s="51"/>
      <c r="L39" s="51"/>
      <c r="M39" s="51"/>
      <c r="N39" s="53"/>
      <c r="O39" s="53"/>
    </row>
    <row r="40" spans="1:15" x14ac:dyDescent="0.15">
      <c r="A40" s="54" t="s">
        <v>106</v>
      </c>
      <c r="B40" s="54"/>
      <c r="C40" s="54"/>
      <c r="D40" s="54"/>
      <c r="E40" s="54"/>
      <c r="F40" s="54"/>
      <c r="G40" s="54"/>
      <c r="H40" s="54"/>
      <c r="I40" s="54"/>
      <c r="J40" s="54"/>
      <c r="K40" s="54"/>
      <c r="L40" s="54"/>
      <c r="M40" s="51"/>
      <c r="N40" s="53"/>
      <c r="O40" s="53"/>
    </row>
    <row r="41" spans="1:15" ht="14.25" customHeight="1" x14ac:dyDescent="0.15">
      <c r="A41" s="65" t="s">
        <v>125</v>
      </c>
      <c r="B41" s="51"/>
      <c r="C41" s="264" t="s">
        <v>123</v>
      </c>
      <c r="D41" s="264"/>
      <c r="E41" s="264"/>
      <c r="F41" s="264"/>
      <c r="G41" s="264"/>
      <c r="H41" s="264"/>
      <c r="I41" s="264"/>
      <c r="J41" s="264"/>
      <c r="K41" s="264"/>
      <c r="L41" s="264"/>
      <c r="M41" s="61"/>
      <c r="N41" s="53"/>
      <c r="O41" s="53"/>
    </row>
    <row r="42" spans="1:15" x14ac:dyDescent="0.15">
      <c r="A42" s="51"/>
      <c r="B42" s="51"/>
      <c r="C42" s="264"/>
      <c r="D42" s="264"/>
      <c r="E42" s="264"/>
      <c r="F42" s="264"/>
      <c r="G42" s="264"/>
      <c r="H42" s="264"/>
      <c r="I42" s="264"/>
      <c r="J42" s="264"/>
      <c r="K42" s="264"/>
      <c r="L42" s="264"/>
      <c r="M42" s="61"/>
      <c r="N42" s="53"/>
      <c r="O42" s="53"/>
    </row>
    <row r="43" spans="1:15" x14ac:dyDescent="0.15">
      <c r="A43" s="51"/>
      <c r="B43" s="51"/>
      <c r="C43" s="264"/>
      <c r="D43" s="264"/>
      <c r="E43" s="264"/>
      <c r="F43" s="264"/>
      <c r="G43" s="264"/>
      <c r="H43" s="264"/>
      <c r="I43" s="264"/>
      <c r="J43" s="264"/>
      <c r="K43" s="264"/>
      <c r="L43" s="264"/>
      <c r="M43" s="61"/>
      <c r="N43" s="53"/>
      <c r="O43" s="53"/>
    </row>
    <row r="44" spans="1:15" ht="14.25" customHeight="1" x14ac:dyDescent="0.15">
      <c r="A44" s="65" t="s">
        <v>89</v>
      </c>
      <c r="B44" s="51"/>
      <c r="C44" s="264" t="s">
        <v>124</v>
      </c>
      <c r="D44" s="264"/>
      <c r="E44" s="264"/>
      <c r="F44" s="264"/>
      <c r="G44" s="264"/>
      <c r="H44" s="264"/>
      <c r="I44" s="264"/>
      <c r="J44" s="264"/>
      <c r="K44" s="264"/>
      <c r="L44" s="264"/>
      <c r="M44" s="60"/>
      <c r="N44" s="53"/>
      <c r="O44" s="53"/>
    </row>
    <row r="45" spans="1:15" x14ac:dyDescent="0.15">
      <c r="A45" s="51"/>
      <c r="B45" s="51"/>
      <c r="C45" s="264"/>
      <c r="D45" s="264"/>
      <c r="E45" s="264"/>
      <c r="F45" s="264"/>
      <c r="G45" s="264"/>
      <c r="H45" s="264"/>
      <c r="I45" s="264"/>
      <c r="J45" s="264"/>
      <c r="K45" s="264"/>
      <c r="L45" s="264"/>
      <c r="M45" s="60"/>
      <c r="N45" s="53"/>
      <c r="O45" s="53"/>
    </row>
    <row r="46" spans="1:15" x14ac:dyDescent="0.15">
      <c r="A46" s="51"/>
      <c r="B46" s="51"/>
      <c r="C46" s="264"/>
      <c r="D46" s="264"/>
      <c r="E46" s="264"/>
      <c r="F46" s="264"/>
      <c r="G46" s="264"/>
      <c r="H46" s="264"/>
      <c r="I46" s="264"/>
      <c r="J46" s="264"/>
      <c r="K46" s="264"/>
      <c r="L46" s="264"/>
      <c r="M46" s="60"/>
      <c r="N46" s="53"/>
      <c r="O46" s="53"/>
    </row>
    <row r="47" spans="1:15" ht="14.25" customHeight="1" x14ac:dyDescent="0.15">
      <c r="A47" s="65" t="s">
        <v>92</v>
      </c>
      <c r="B47" s="51"/>
      <c r="C47" s="264" t="s">
        <v>107</v>
      </c>
      <c r="D47" s="264"/>
      <c r="E47" s="264"/>
      <c r="F47" s="264"/>
      <c r="G47" s="264"/>
      <c r="H47" s="264"/>
      <c r="I47" s="264"/>
      <c r="J47" s="264"/>
      <c r="K47" s="264"/>
      <c r="L47" s="264"/>
      <c r="M47" s="60"/>
      <c r="N47" s="53"/>
      <c r="O47" s="53"/>
    </row>
    <row r="48" spans="1:15" x14ac:dyDescent="0.15">
      <c r="A48" s="51"/>
      <c r="B48" s="51"/>
      <c r="C48" s="264"/>
      <c r="D48" s="264"/>
      <c r="E48" s="264"/>
      <c r="F48" s="264"/>
      <c r="G48" s="264"/>
      <c r="H48" s="264"/>
      <c r="I48" s="264"/>
      <c r="J48" s="264"/>
      <c r="K48" s="264"/>
      <c r="L48" s="264"/>
      <c r="M48" s="60"/>
      <c r="N48" s="53"/>
      <c r="O48" s="53"/>
    </row>
    <row r="49" spans="1:15" x14ac:dyDescent="0.15">
      <c r="A49" s="62"/>
      <c r="B49" s="62"/>
      <c r="C49" s="63"/>
      <c r="D49" s="63"/>
      <c r="E49" s="63"/>
      <c r="F49" s="63"/>
      <c r="G49" s="63"/>
      <c r="H49" s="63"/>
      <c r="I49" s="63"/>
      <c r="J49" s="63"/>
      <c r="K49" s="63"/>
      <c r="L49" s="63"/>
      <c r="M49" s="62"/>
      <c r="N49" s="53"/>
      <c r="O49" s="53"/>
    </row>
    <row r="50" spans="1:15" x14ac:dyDescent="0.15">
      <c r="A50" s="62"/>
      <c r="B50" s="62"/>
      <c r="C50" s="62"/>
      <c r="D50" s="62"/>
      <c r="E50" s="62"/>
      <c r="F50" s="62"/>
      <c r="G50" s="62"/>
      <c r="H50" s="62"/>
      <c r="I50" s="62"/>
      <c r="J50" s="62"/>
      <c r="K50" s="62"/>
      <c r="L50" s="62"/>
      <c r="M50" s="62"/>
      <c r="N50" s="53"/>
      <c r="O50" s="53"/>
    </row>
    <row r="51" spans="1:15" x14ac:dyDescent="0.15">
      <c r="A51" s="62"/>
      <c r="B51" s="62"/>
      <c r="C51" s="62"/>
      <c r="D51" s="62"/>
      <c r="E51" s="62"/>
      <c r="F51" s="62"/>
      <c r="G51" s="62"/>
      <c r="H51" s="62"/>
      <c r="I51" s="62"/>
      <c r="J51" s="62"/>
      <c r="K51" s="62"/>
      <c r="L51" s="62"/>
      <c r="M51" s="62"/>
      <c r="N51" s="53"/>
      <c r="O51" s="53"/>
    </row>
    <row r="52" spans="1:15" x14ac:dyDescent="0.15">
      <c r="A52" s="62"/>
      <c r="B52" s="62"/>
      <c r="C52" s="62"/>
      <c r="D52" s="62"/>
      <c r="E52" s="62"/>
      <c r="F52" s="62"/>
      <c r="G52" s="62"/>
      <c r="H52" s="62"/>
      <c r="I52" s="62"/>
      <c r="J52" s="62"/>
      <c r="K52" s="62"/>
      <c r="L52" s="62"/>
      <c r="M52" s="62"/>
      <c r="N52" s="53"/>
      <c r="O52" s="53"/>
    </row>
    <row r="53" spans="1:15" x14ac:dyDescent="0.15">
      <c r="A53" s="62"/>
      <c r="B53" s="62"/>
      <c r="C53" s="62"/>
      <c r="D53" s="62"/>
      <c r="E53" s="62"/>
      <c r="F53" s="62"/>
      <c r="G53" s="62"/>
      <c r="H53" s="62"/>
      <c r="I53" s="62"/>
      <c r="J53" s="62"/>
      <c r="K53" s="62"/>
      <c r="L53" s="62"/>
      <c r="M53" s="62"/>
      <c r="N53" s="53"/>
      <c r="O53" s="53"/>
    </row>
    <row r="54" spans="1:15" x14ac:dyDescent="0.15">
      <c r="A54" s="62"/>
      <c r="B54" s="62"/>
      <c r="C54" s="62"/>
      <c r="D54" s="62"/>
      <c r="E54" s="62"/>
      <c r="F54" s="62"/>
      <c r="G54" s="62"/>
      <c r="H54" s="62"/>
      <c r="I54" s="62"/>
      <c r="J54" s="62"/>
      <c r="K54" s="62"/>
      <c r="L54" s="62"/>
      <c r="M54" s="62"/>
      <c r="N54" s="53"/>
      <c r="O54" s="53"/>
    </row>
    <row r="55" spans="1:15" x14ac:dyDescent="0.15">
      <c r="A55" s="62"/>
      <c r="B55" s="62"/>
      <c r="C55" s="62"/>
      <c r="D55" s="62"/>
      <c r="E55" s="62"/>
      <c r="F55" s="62"/>
      <c r="G55" s="62"/>
      <c r="H55" s="62"/>
      <c r="I55" s="62"/>
      <c r="J55" s="62"/>
      <c r="K55" s="62"/>
      <c r="L55" s="62"/>
      <c r="M55" s="62"/>
      <c r="N55" s="53"/>
      <c r="O55" s="53"/>
    </row>
    <row r="56" spans="1:15" x14ac:dyDescent="0.15">
      <c r="A56" s="53"/>
      <c r="B56" s="53"/>
      <c r="C56" s="53"/>
      <c r="D56" s="53"/>
      <c r="E56" s="53"/>
      <c r="F56" s="53"/>
      <c r="G56" s="53"/>
      <c r="H56" s="53"/>
      <c r="I56" s="53"/>
      <c r="J56" s="53"/>
      <c r="K56" s="53"/>
      <c r="L56" s="53"/>
      <c r="M56" s="53"/>
      <c r="N56" s="53"/>
      <c r="O56" s="53"/>
    </row>
    <row r="57" spans="1:15" x14ac:dyDescent="0.15">
      <c r="A57" s="53"/>
      <c r="B57" s="53"/>
      <c r="C57" s="53"/>
      <c r="D57" s="53"/>
      <c r="E57" s="53"/>
      <c r="F57" s="53"/>
      <c r="G57" s="53"/>
      <c r="H57" s="53"/>
      <c r="I57" s="53"/>
      <c r="J57" s="53"/>
      <c r="K57" s="53"/>
      <c r="L57" s="53"/>
      <c r="M57" s="53"/>
      <c r="N57" s="53"/>
      <c r="O57" s="53"/>
    </row>
    <row r="58" spans="1:15" x14ac:dyDescent="0.15">
      <c r="A58" s="53"/>
      <c r="B58" s="53"/>
      <c r="C58" s="53"/>
      <c r="D58" s="53"/>
      <c r="E58" s="53"/>
      <c r="F58" s="53"/>
      <c r="G58" s="53"/>
      <c r="H58" s="53"/>
      <c r="I58" s="53"/>
      <c r="J58" s="53"/>
      <c r="K58" s="53"/>
      <c r="L58" s="53"/>
      <c r="M58" s="53"/>
      <c r="N58" s="53"/>
      <c r="O58" s="53"/>
    </row>
    <row r="59" spans="1:15" x14ac:dyDescent="0.15">
      <c r="A59" s="53"/>
      <c r="B59" s="53"/>
      <c r="C59" s="53"/>
      <c r="D59" s="53"/>
      <c r="E59" s="53"/>
      <c r="F59" s="53"/>
      <c r="G59" s="53"/>
      <c r="H59" s="53"/>
      <c r="I59" s="53"/>
      <c r="J59" s="53"/>
      <c r="K59" s="53"/>
      <c r="L59" s="53"/>
      <c r="M59" s="53"/>
      <c r="N59" s="53"/>
      <c r="O59" s="53"/>
    </row>
    <row r="60" spans="1:15" x14ac:dyDescent="0.15">
      <c r="A60" s="53"/>
      <c r="B60" s="53"/>
      <c r="C60" s="53"/>
      <c r="D60" s="53"/>
      <c r="E60" s="53"/>
      <c r="F60" s="53"/>
      <c r="G60" s="53"/>
      <c r="H60" s="53"/>
      <c r="I60" s="53"/>
      <c r="J60" s="53"/>
      <c r="K60" s="53"/>
      <c r="L60" s="53"/>
      <c r="M60" s="53"/>
      <c r="N60" s="53"/>
      <c r="O60" s="53"/>
    </row>
    <row r="61" spans="1:15" x14ac:dyDescent="0.15">
      <c r="A61" s="53"/>
      <c r="B61" s="53"/>
      <c r="C61" s="53"/>
      <c r="D61" s="53"/>
      <c r="E61" s="53"/>
      <c r="F61" s="53"/>
      <c r="G61" s="53"/>
      <c r="H61" s="53"/>
      <c r="I61" s="53"/>
      <c r="J61" s="53"/>
      <c r="K61" s="53"/>
      <c r="L61" s="53"/>
      <c r="M61" s="53"/>
      <c r="N61" s="53"/>
      <c r="O61" s="53"/>
    </row>
    <row r="62" spans="1:15" x14ac:dyDescent="0.15">
      <c r="A62" s="53"/>
      <c r="B62" s="53"/>
      <c r="C62" s="53"/>
      <c r="D62" s="53"/>
      <c r="E62" s="53"/>
      <c r="F62" s="53"/>
      <c r="G62" s="53"/>
      <c r="H62" s="53"/>
      <c r="I62" s="53"/>
      <c r="J62" s="53"/>
      <c r="K62" s="53"/>
      <c r="L62" s="53"/>
      <c r="M62" s="53"/>
      <c r="N62" s="53"/>
      <c r="O62" s="53"/>
    </row>
    <row r="63" spans="1:15" x14ac:dyDescent="0.15">
      <c r="A63" s="53"/>
      <c r="B63" s="53"/>
      <c r="C63" s="53"/>
      <c r="D63" s="53"/>
      <c r="E63" s="53"/>
      <c r="F63" s="53"/>
      <c r="G63" s="53"/>
      <c r="H63" s="53"/>
      <c r="I63" s="53"/>
      <c r="J63" s="53"/>
      <c r="K63" s="53"/>
      <c r="L63" s="53"/>
      <c r="M63" s="53"/>
      <c r="N63" s="53"/>
      <c r="O63" s="53"/>
    </row>
    <row r="64" spans="1:15" x14ac:dyDescent="0.15">
      <c r="A64" s="53"/>
      <c r="B64" s="53"/>
      <c r="C64" s="53"/>
      <c r="D64" s="53"/>
      <c r="E64" s="53"/>
      <c r="F64" s="53"/>
      <c r="G64" s="53"/>
      <c r="H64" s="53"/>
      <c r="I64" s="53"/>
      <c r="J64" s="53"/>
      <c r="K64" s="53"/>
      <c r="L64" s="53"/>
      <c r="M64" s="53"/>
      <c r="N64" s="53"/>
      <c r="O64" s="53"/>
    </row>
    <row r="65" spans="1:15" x14ac:dyDescent="0.15">
      <c r="A65" s="53"/>
      <c r="B65" s="53"/>
      <c r="C65" s="53"/>
      <c r="D65" s="53"/>
      <c r="E65" s="53"/>
      <c r="F65" s="53"/>
      <c r="G65" s="53"/>
      <c r="H65" s="53"/>
      <c r="I65" s="53"/>
      <c r="J65" s="53"/>
      <c r="K65" s="53"/>
      <c r="L65" s="53"/>
      <c r="M65" s="53"/>
      <c r="N65" s="53"/>
      <c r="O65" s="53"/>
    </row>
    <row r="66" spans="1:15" x14ac:dyDescent="0.15">
      <c r="A66" s="53"/>
      <c r="B66" s="53"/>
      <c r="C66" s="53"/>
      <c r="D66" s="53"/>
      <c r="E66" s="53"/>
      <c r="F66" s="53"/>
      <c r="G66" s="53"/>
      <c r="H66" s="53"/>
      <c r="I66" s="53"/>
      <c r="J66" s="53"/>
      <c r="K66" s="53"/>
      <c r="L66" s="53"/>
      <c r="M66" s="53"/>
      <c r="N66" s="53"/>
      <c r="O66" s="53"/>
    </row>
    <row r="67" spans="1:15" x14ac:dyDescent="0.15">
      <c r="A67" s="53"/>
      <c r="B67" s="53"/>
      <c r="C67" s="53"/>
      <c r="D67" s="53"/>
      <c r="E67" s="53"/>
      <c r="F67" s="53"/>
      <c r="G67" s="53"/>
      <c r="H67" s="53"/>
      <c r="I67" s="53"/>
      <c r="J67" s="53"/>
      <c r="K67" s="53"/>
      <c r="L67" s="53"/>
      <c r="M67" s="53"/>
      <c r="N67" s="53"/>
      <c r="O67" s="53"/>
    </row>
    <row r="68" spans="1:15" x14ac:dyDescent="0.15">
      <c r="A68" s="53"/>
      <c r="B68" s="53"/>
      <c r="C68" s="53"/>
      <c r="D68" s="53"/>
      <c r="E68" s="53"/>
      <c r="F68" s="53"/>
      <c r="G68" s="53"/>
      <c r="H68" s="53"/>
      <c r="I68" s="53"/>
      <c r="J68" s="53"/>
      <c r="K68" s="53"/>
      <c r="L68" s="53"/>
      <c r="M68" s="53"/>
      <c r="N68" s="53"/>
      <c r="O68" s="53"/>
    </row>
    <row r="69" spans="1:15" x14ac:dyDescent="0.15">
      <c r="A69" s="53"/>
      <c r="B69" s="53"/>
      <c r="C69" s="53"/>
      <c r="D69" s="53"/>
      <c r="E69" s="53"/>
      <c r="F69" s="53"/>
      <c r="G69" s="53"/>
      <c r="H69" s="53"/>
      <c r="I69" s="53"/>
      <c r="J69" s="53"/>
      <c r="K69" s="53"/>
      <c r="L69" s="53"/>
      <c r="M69" s="53"/>
      <c r="N69" s="53"/>
      <c r="O69" s="53"/>
    </row>
    <row r="70" spans="1:15" x14ac:dyDescent="0.15">
      <c r="A70" s="53"/>
      <c r="B70" s="53"/>
      <c r="C70" s="53"/>
      <c r="D70" s="53"/>
      <c r="E70" s="53"/>
      <c r="F70" s="53"/>
      <c r="G70" s="53"/>
      <c r="H70" s="53"/>
      <c r="I70" s="53"/>
      <c r="J70" s="53"/>
      <c r="K70" s="53"/>
      <c r="L70" s="53"/>
      <c r="M70" s="53"/>
      <c r="N70" s="53"/>
      <c r="O70" s="53"/>
    </row>
    <row r="71" spans="1:15" x14ac:dyDescent="0.15">
      <c r="A71" s="53"/>
      <c r="B71" s="53"/>
      <c r="C71" s="53"/>
      <c r="D71" s="53"/>
      <c r="E71" s="53"/>
      <c r="F71" s="53"/>
      <c r="G71" s="53"/>
      <c r="H71" s="53"/>
      <c r="I71" s="53"/>
      <c r="J71" s="53"/>
      <c r="K71" s="53"/>
      <c r="L71" s="53"/>
      <c r="M71" s="53"/>
      <c r="N71" s="53"/>
      <c r="O71" s="53"/>
    </row>
    <row r="72" spans="1:15" x14ac:dyDescent="0.15">
      <c r="A72" s="53"/>
      <c r="B72" s="53"/>
      <c r="C72" s="53"/>
      <c r="D72" s="53"/>
      <c r="E72" s="53"/>
      <c r="F72" s="53"/>
      <c r="G72" s="53"/>
      <c r="H72" s="53"/>
      <c r="I72" s="53"/>
      <c r="J72" s="53"/>
      <c r="K72" s="53"/>
      <c r="L72" s="53"/>
      <c r="M72" s="53"/>
      <c r="N72" s="53"/>
      <c r="O72" s="53"/>
    </row>
    <row r="73" spans="1:15" x14ac:dyDescent="0.15">
      <c r="A73" s="53"/>
      <c r="B73" s="53"/>
      <c r="C73" s="53"/>
      <c r="D73" s="53"/>
      <c r="E73" s="53"/>
      <c r="F73" s="53"/>
      <c r="G73" s="53"/>
      <c r="H73" s="53"/>
      <c r="I73" s="53"/>
      <c r="J73" s="53"/>
      <c r="K73" s="53"/>
      <c r="L73" s="53"/>
      <c r="M73" s="53"/>
      <c r="N73" s="53"/>
      <c r="O73" s="53"/>
    </row>
    <row r="74" spans="1:15" x14ac:dyDescent="0.15">
      <c r="A74" s="53"/>
      <c r="B74" s="53"/>
      <c r="C74" s="53"/>
      <c r="D74" s="53"/>
      <c r="E74" s="53"/>
      <c r="F74" s="53"/>
      <c r="G74" s="53"/>
      <c r="H74" s="53"/>
      <c r="I74" s="53"/>
      <c r="J74" s="53"/>
      <c r="K74" s="53"/>
      <c r="L74" s="53"/>
      <c r="M74" s="53"/>
      <c r="N74" s="53"/>
      <c r="O74" s="53"/>
    </row>
    <row r="75" spans="1:15" x14ac:dyDescent="0.15">
      <c r="A75" s="53"/>
      <c r="B75" s="53"/>
      <c r="C75" s="53"/>
      <c r="D75" s="53"/>
      <c r="E75" s="53"/>
      <c r="F75" s="53"/>
      <c r="G75" s="53"/>
      <c r="H75" s="53"/>
      <c r="I75" s="53"/>
      <c r="J75" s="53"/>
      <c r="K75" s="53"/>
      <c r="L75" s="53"/>
      <c r="M75" s="53"/>
      <c r="N75" s="53"/>
      <c r="O75" s="53"/>
    </row>
    <row r="76" spans="1:15" x14ac:dyDescent="0.15">
      <c r="A76" s="53"/>
      <c r="B76" s="53"/>
      <c r="C76" s="53"/>
      <c r="D76" s="53"/>
      <c r="E76" s="53"/>
      <c r="F76" s="53"/>
      <c r="G76" s="53"/>
      <c r="H76" s="53"/>
      <c r="I76" s="53"/>
      <c r="J76" s="53"/>
      <c r="K76" s="53"/>
      <c r="L76" s="53"/>
      <c r="M76" s="53"/>
      <c r="N76" s="53"/>
      <c r="O76" s="53"/>
    </row>
    <row r="77" spans="1:15" x14ac:dyDescent="0.15">
      <c r="A77" s="53"/>
      <c r="B77" s="53"/>
      <c r="C77" s="53"/>
      <c r="D77" s="53"/>
      <c r="E77" s="53"/>
      <c r="F77" s="53"/>
      <c r="G77" s="53"/>
      <c r="H77" s="53"/>
      <c r="I77" s="53"/>
      <c r="J77" s="53"/>
      <c r="K77" s="53"/>
      <c r="L77" s="53"/>
      <c r="M77" s="53"/>
      <c r="N77" s="53"/>
      <c r="O77" s="53"/>
    </row>
    <row r="78" spans="1:15" x14ac:dyDescent="0.15">
      <c r="A78" s="53"/>
      <c r="B78" s="53"/>
      <c r="C78" s="53"/>
      <c r="D78" s="53"/>
      <c r="E78" s="53"/>
      <c r="F78" s="53"/>
      <c r="G78" s="53"/>
      <c r="H78" s="53"/>
      <c r="I78" s="53"/>
      <c r="J78" s="53"/>
      <c r="K78" s="53"/>
      <c r="L78" s="53"/>
      <c r="M78" s="53"/>
      <c r="N78" s="53"/>
      <c r="O78" s="53"/>
    </row>
    <row r="79" spans="1:15" x14ac:dyDescent="0.15">
      <c r="A79" s="53"/>
      <c r="B79" s="53"/>
      <c r="C79" s="53"/>
      <c r="D79" s="53"/>
      <c r="E79" s="53"/>
      <c r="F79" s="53"/>
      <c r="G79" s="53"/>
      <c r="H79" s="53"/>
      <c r="I79" s="53"/>
      <c r="J79" s="53"/>
      <c r="K79" s="53"/>
      <c r="L79" s="53"/>
      <c r="M79" s="53"/>
      <c r="N79" s="53"/>
      <c r="O79" s="53"/>
    </row>
    <row r="80" spans="1:15" x14ac:dyDescent="0.15">
      <c r="A80" s="53"/>
      <c r="B80" s="53"/>
      <c r="C80" s="53"/>
      <c r="D80" s="53"/>
      <c r="E80" s="53"/>
      <c r="F80" s="53"/>
      <c r="G80" s="53"/>
      <c r="H80" s="53"/>
      <c r="I80" s="53"/>
      <c r="J80" s="53"/>
      <c r="K80" s="53"/>
      <c r="L80" s="53"/>
      <c r="M80" s="53"/>
      <c r="N80" s="53"/>
      <c r="O80" s="53"/>
    </row>
    <row r="81" spans="1:15" x14ac:dyDescent="0.15">
      <c r="A81" s="53"/>
      <c r="B81" s="53"/>
      <c r="C81" s="53"/>
      <c r="D81" s="53"/>
      <c r="E81" s="53"/>
      <c r="F81" s="53"/>
      <c r="G81" s="53"/>
      <c r="H81" s="53"/>
      <c r="I81" s="53"/>
      <c r="J81" s="53"/>
      <c r="K81" s="53"/>
      <c r="L81" s="53"/>
      <c r="M81" s="53"/>
      <c r="N81" s="53"/>
      <c r="O81" s="53"/>
    </row>
    <row r="82" spans="1:15" x14ac:dyDescent="0.15">
      <c r="A82" s="53"/>
      <c r="B82" s="53"/>
      <c r="C82" s="53"/>
      <c r="D82" s="53"/>
      <c r="E82" s="53"/>
      <c r="F82" s="53"/>
      <c r="G82" s="53"/>
      <c r="H82" s="53"/>
      <c r="I82" s="53"/>
      <c r="J82" s="53"/>
      <c r="K82" s="53"/>
      <c r="L82" s="53"/>
      <c r="M82" s="53"/>
      <c r="N82" s="53"/>
      <c r="O82" s="53"/>
    </row>
    <row r="83" spans="1:15" x14ac:dyDescent="0.15">
      <c r="A83" s="53"/>
      <c r="B83" s="53"/>
      <c r="C83" s="53"/>
      <c r="D83" s="53"/>
      <c r="E83" s="53"/>
      <c r="F83" s="53"/>
      <c r="G83" s="53"/>
      <c r="H83" s="53"/>
      <c r="I83" s="53"/>
      <c r="J83" s="53"/>
      <c r="K83" s="53"/>
      <c r="L83" s="53"/>
      <c r="M83" s="53"/>
      <c r="N83" s="53"/>
      <c r="O83" s="53"/>
    </row>
    <row r="84" spans="1:15" x14ac:dyDescent="0.15">
      <c r="A84" s="53"/>
      <c r="B84" s="53"/>
      <c r="C84" s="53"/>
      <c r="D84" s="53"/>
      <c r="E84" s="53"/>
      <c r="F84" s="53"/>
      <c r="G84" s="53"/>
      <c r="H84" s="53"/>
      <c r="I84" s="53"/>
      <c r="J84" s="53"/>
      <c r="K84" s="53"/>
      <c r="L84" s="53"/>
      <c r="M84" s="53"/>
      <c r="N84" s="53"/>
      <c r="O84" s="53"/>
    </row>
    <row r="85" spans="1:15" x14ac:dyDescent="0.15">
      <c r="A85" s="53"/>
      <c r="B85" s="53"/>
      <c r="C85" s="53"/>
      <c r="D85" s="53"/>
      <c r="E85" s="53"/>
      <c r="F85" s="53"/>
      <c r="G85" s="53"/>
      <c r="H85" s="53"/>
      <c r="I85" s="53"/>
      <c r="J85" s="53"/>
      <c r="K85" s="53"/>
      <c r="L85" s="53"/>
      <c r="M85" s="53"/>
      <c r="N85" s="53"/>
      <c r="O85" s="53"/>
    </row>
    <row r="86" spans="1:15" x14ac:dyDescent="0.15">
      <c r="A86" s="53"/>
      <c r="B86" s="53"/>
      <c r="C86" s="53"/>
      <c r="D86" s="53"/>
      <c r="E86" s="53"/>
      <c r="F86" s="53"/>
      <c r="G86" s="53"/>
      <c r="H86" s="53"/>
      <c r="I86" s="53"/>
      <c r="J86" s="53"/>
      <c r="K86" s="53"/>
      <c r="L86" s="53"/>
      <c r="M86" s="53"/>
      <c r="N86" s="53"/>
      <c r="O86" s="53"/>
    </row>
    <row r="87" spans="1:15" x14ac:dyDescent="0.15">
      <c r="A87" s="53"/>
      <c r="B87" s="53"/>
      <c r="C87" s="53"/>
      <c r="D87" s="53"/>
      <c r="E87" s="53"/>
      <c r="F87" s="53"/>
      <c r="G87" s="53"/>
      <c r="H87" s="53"/>
      <c r="I87" s="53"/>
      <c r="J87" s="53"/>
      <c r="K87" s="53"/>
      <c r="L87" s="53"/>
      <c r="M87" s="53"/>
      <c r="N87" s="53"/>
      <c r="O87" s="53"/>
    </row>
    <row r="88" spans="1:15" x14ac:dyDescent="0.15">
      <c r="A88" s="53"/>
      <c r="B88" s="53"/>
      <c r="C88" s="53"/>
      <c r="D88" s="53"/>
      <c r="E88" s="53"/>
      <c r="F88" s="53"/>
      <c r="G88" s="53"/>
      <c r="H88" s="53"/>
      <c r="I88" s="53"/>
      <c r="J88" s="53"/>
      <c r="K88" s="53"/>
      <c r="L88" s="53"/>
      <c r="M88" s="53"/>
      <c r="N88" s="53"/>
      <c r="O88" s="53"/>
    </row>
    <row r="89" spans="1:15" x14ac:dyDescent="0.15">
      <c r="A89" s="53"/>
      <c r="B89" s="53"/>
      <c r="C89" s="53"/>
      <c r="D89" s="53"/>
      <c r="E89" s="53"/>
      <c r="F89" s="53"/>
      <c r="G89" s="53"/>
      <c r="H89" s="53"/>
      <c r="I89" s="53"/>
      <c r="J89" s="53"/>
      <c r="K89" s="53"/>
      <c r="L89" s="53"/>
      <c r="M89" s="53"/>
      <c r="N89" s="53"/>
      <c r="O89" s="53"/>
    </row>
    <row r="90" spans="1:15" x14ac:dyDescent="0.15">
      <c r="A90" s="53"/>
      <c r="B90" s="53"/>
      <c r="C90" s="53"/>
      <c r="D90" s="53"/>
      <c r="E90" s="53"/>
      <c r="F90" s="53"/>
      <c r="G90" s="53"/>
      <c r="H90" s="53"/>
      <c r="I90" s="53"/>
      <c r="J90" s="53"/>
      <c r="K90" s="53"/>
      <c r="L90" s="53"/>
      <c r="M90" s="53"/>
      <c r="N90" s="53"/>
      <c r="O90" s="53"/>
    </row>
    <row r="91" spans="1:15" x14ac:dyDescent="0.15">
      <c r="A91" s="53"/>
      <c r="B91" s="53"/>
      <c r="C91" s="53"/>
      <c r="D91" s="53"/>
      <c r="E91" s="53"/>
      <c r="F91" s="53"/>
      <c r="G91" s="53"/>
      <c r="H91" s="53"/>
      <c r="I91" s="53"/>
      <c r="J91" s="53"/>
      <c r="K91" s="53"/>
      <c r="L91" s="53"/>
      <c r="M91" s="53"/>
      <c r="N91" s="53"/>
      <c r="O91" s="53"/>
    </row>
    <row r="92" spans="1:15" x14ac:dyDescent="0.15">
      <c r="A92" s="53"/>
      <c r="B92" s="53"/>
      <c r="C92" s="53"/>
      <c r="D92" s="53"/>
      <c r="E92" s="53"/>
      <c r="F92" s="53"/>
      <c r="G92" s="53"/>
      <c r="H92" s="53"/>
      <c r="I92" s="53"/>
      <c r="J92" s="53"/>
      <c r="K92" s="53"/>
      <c r="L92" s="53"/>
      <c r="M92" s="53"/>
      <c r="N92" s="53"/>
      <c r="O92" s="53"/>
    </row>
    <row r="93" spans="1:15" x14ac:dyDescent="0.15">
      <c r="A93" s="53"/>
      <c r="B93" s="53"/>
      <c r="C93" s="53"/>
      <c r="D93" s="53"/>
      <c r="E93" s="53"/>
      <c r="F93" s="53"/>
      <c r="G93" s="53"/>
      <c r="H93" s="53"/>
      <c r="I93" s="53"/>
      <c r="J93" s="53"/>
      <c r="K93" s="53"/>
      <c r="L93" s="53"/>
      <c r="M93" s="53"/>
      <c r="N93" s="53"/>
      <c r="O93" s="53"/>
    </row>
    <row r="94" spans="1:15" x14ac:dyDescent="0.15">
      <c r="A94" s="53"/>
      <c r="B94" s="53"/>
      <c r="C94" s="53"/>
      <c r="D94" s="53"/>
      <c r="E94" s="53"/>
      <c r="F94" s="53"/>
      <c r="G94" s="53"/>
      <c r="H94" s="53"/>
      <c r="I94" s="53"/>
      <c r="J94" s="53"/>
      <c r="K94" s="53"/>
      <c r="L94" s="53"/>
      <c r="M94" s="53"/>
      <c r="N94" s="53"/>
      <c r="O94" s="53"/>
    </row>
    <row r="95" spans="1:15" x14ac:dyDescent="0.15">
      <c r="A95" s="53"/>
      <c r="B95" s="53"/>
      <c r="C95" s="53"/>
      <c r="D95" s="53"/>
      <c r="E95" s="53"/>
      <c r="F95" s="53"/>
      <c r="G95" s="53"/>
      <c r="H95" s="53"/>
      <c r="I95" s="53"/>
      <c r="J95" s="53"/>
      <c r="K95" s="53"/>
      <c r="L95" s="53"/>
      <c r="M95" s="53"/>
      <c r="N95" s="53"/>
      <c r="O95" s="53"/>
    </row>
    <row r="96" spans="1:15" x14ac:dyDescent="0.15">
      <c r="A96" s="53"/>
      <c r="B96" s="53"/>
      <c r="C96" s="53"/>
      <c r="D96" s="53"/>
      <c r="E96" s="53"/>
      <c r="F96" s="53"/>
      <c r="G96" s="53"/>
      <c r="H96" s="53"/>
      <c r="I96" s="53"/>
      <c r="J96" s="53"/>
      <c r="K96" s="53"/>
      <c r="L96" s="53"/>
      <c r="M96" s="53"/>
      <c r="N96" s="53"/>
      <c r="O96" s="53"/>
    </row>
    <row r="97" spans="1:15" x14ac:dyDescent="0.15">
      <c r="A97" s="53"/>
      <c r="B97" s="53"/>
      <c r="C97" s="53"/>
      <c r="D97" s="53"/>
      <c r="E97" s="53"/>
      <c r="F97" s="53"/>
      <c r="G97" s="53"/>
      <c r="H97" s="53"/>
      <c r="I97" s="53"/>
      <c r="J97" s="53"/>
      <c r="K97" s="53"/>
      <c r="L97" s="53"/>
      <c r="M97" s="53"/>
      <c r="N97" s="53"/>
      <c r="O97" s="53"/>
    </row>
    <row r="98" spans="1:15" x14ac:dyDescent="0.15">
      <c r="A98" s="53"/>
      <c r="B98" s="53"/>
      <c r="C98" s="53"/>
      <c r="D98" s="53"/>
      <c r="E98" s="53"/>
      <c r="F98" s="53"/>
      <c r="G98" s="53"/>
      <c r="H98" s="53"/>
      <c r="I98" s="53"/>
      <c r="J98" s="53"/>
      <c r="K98" s="53"/>
      <c r="L98" s="53"/>
      <c r="M98" s="53"/>
      <c r="N98" s="53"/>
      <c r="O98" s="53"/>
    </row>
    <row r="99" spans="1:15" x14ac:dyDescent="0.15">
      <c r="A99" s="53"/>
      <c r="B99" s="53"/>
      <c r="C99" s="53"/>
      <c r="D99" s="53"/>
      <c r="E99" s="53"/>
      <c r="F99" s="53"/>
      <c r="G99" s="53"/>
      <c r="H99" s="53"/>
      <c r="I99" s="53"/>
      <c r="J99" s="53"/>
      <c r="K99" s="53"/>
      <c r="L99" s="53"/>
      <c r="M99" s="53"/>
      <c r="N99" s="53"/>
      <c r="O99" s="53"/>
    </row>
    <row r="100" spans="1:15" x14ac:dyDescent="0.15">
      <c r="A100" s="53"/>
      <c r="B100" s="53"/>
      <c r="C100" s="53"/>
      <c r="D100" s="53"/>
      <c r="E100" s="53"/>
      <c r="F100" s="53"/>
      <c r="G100" s="53"/>
      <c r="H100" s="53"/>
      <c r="I100" s="53"/>
      <c r="J100" s="53"/>
      <c r="K100" s="53"/>
      <c r="L100" s="53"/>
      <c r="M100" s="53"/>
      <c r="N100" s="53"/>
      <c r="O100" s="53"/>
    </row>
    <row r="101" spans="1:15" x14ac:dyDescent="0.15">
      <c r="A101" s="53"/>
      <c r="B101" s="53"/>
      <c r="C101" s="53"/>
      <c r="D101" s="53"/>
      <c r="E101" s="53"/>
      <c r="F101" s="53"/>
      <c r="G101" s="53"/>
      <c r="H101" s="53"/>
      <c r="I101" s="53"/>
      <c r="J101" s="53"/>
      <c r="K101" s="53"/>
      <c r="L101" s="53"/>
      <c r="M101" s="53"/>
      <c r="N101" s="53"/>
      <c r="O101" s="53"/>
    </row>
    <row r="102" spans="1:15" x14ac:dyDescent="0.15">
      <c r="A102" s="53"/>
      <c r="B102" s="53"/>
      <c r="C102" s="53"/>
      <c r="D102" s="53"/>
      <c r="E102" s="53"/>
      <c r="F102" s="53"/>
      <c r="G102" s="53"/>
      <c r="H102" s="53"/>
      <c r="I102" s="53"/>
      <c r="J102" s="53"/>
      <c r="K102" s="53"/>
      <c r="L102" s="53"/>
      <c r="M102" s="53"/>
      <c r="N102" s="53"/>
      <c r="O102" s="53"/>
    </row>
    <row r="103" spans="1:15" x14ac:dyDescent="0.15">
      <c r="A103" s="53"/>
      <c r="B103" s="53"/>
      <c r="C103" s="53"/>
      <c r="D103" s="53"/>
      <c r="E103" s="53"/>
      <c r="F103" s="53"/>
      <c r="G103" s="53"/>
      <c r="H103" s="53"/>
      <c r="I103" s="53"/>
      <c r="J103" s="53"/>
      <c r="K103" s="53"/>
      <c r="L103" s="53"/>
      <c r="M103" s="53"/>
      <c r="N103" s="53"/>
      <c r="O103" s="53"/>
    </row>
    <row r="104" spans="1:15" x14ac:dyDescent="0.15">
      <c r="A104" s="53"/>
      <c r="B104" s="53"/>
      <c r="C104" s="53"/>
      <c r="D104" s="53"/>
      <c r="E104" s="53"/>
      <c r="F104" s="53"/>
      <c r="G104" s="53"/>
      <c r="H104" s="53"/>
      <c r="I104" s="53"/>
      <c r="J104" s="53"/>
      <c r="K104" s="53"/>
      <c r="L104" s="53"/>
      <c r="M104" s="53"/>
      <c r="N104" s="53"/>
      <c r="O104" s="53"/>
    </row>
    <row r="105" spans="1:15" x14ac:dyDescent="0.15">
      <c r="A105" s="53"/>
      <c r="B105" s="53"/>
      <c r="C105" s="53"/>
      <c r="D105" s="53"/>
      <c r="E105" s="53"/>
      <c r="F105" s="53"/>
      <c r="G105" s="53"/>
      <c r="H105" s="53"/>
      <c r="I105" s="53"/>
      <c r="J105" s="53"/>
      <c r="K105" s="53"/>
      <c r="L105" s="53"/>
      <c r="M105" s="53"/>
      <c r="N105" s="53"/>
      <c r="O105" s="53"/>
    </row>
    <row r="106" spans="1:15" x14ac:dyDescent="0.15">
      <c r="A106" s="53"/>
      <c r="B106" s="53"/>
      <c r="C106" s="53"/>
      <c r="D106" s="53"/>
      <c r="E106" s="53"/>
      <c r="F106" s="53"/>
      <c r="G106" s="53"/>
      <c r="H106" s="53"/>
      <c r="I106" s="53"/>
      <c r="J106" s="53"/>
      <c r="K106" s="53"/>
      <c r="L106" s="53"/>
      <c r="M106" s="53"/>
      <c r="N106" s="53"/>
      <c r="O106" s="53"/>
    </row>
    <row r="107" spans="1:15" x14ac:dyDescent="0.15">
      <c r="A107" s="53"/>
      <c r="B107" s="53"/>
      <c r="C107" s="53"/>
      <c r="D107" s="53"/>
      <c r="E107" s="53"/>
      <c r="F107" s="53"/>
      <c r="G107" s="53"/>
      <c r="H107" s="53"/>
      <c r="I107" s="53"/>
      <c r="J107" s="53"/>
      <c r="K107" s="53"/>
      <c r="L107" s="53"/>
      <c r="M107" s="53"/>
      <c r="N107" s="53"/>
      <c r="O107" s="53"/>
    </row>
    <row r="108" spans="1:15" x14ac:dyDescent="0.15">
      <c r="A108" s="53"/>
      <c r="B108" s="53"/>
      <c r="C108" s="53"/>
      <c r="D108" s="53"/>
      <c r="E108" s="53"/>
      <c r="F108" s="53"/>
      <c r="G108" s="53"/>
      <c r="H108" s="53"/>
      <c r="I108" s="53"/>
      <c r="J108" s="53"/>
      <c r="K108" s="53"/>
      <c r="L108" s="53"/>
      <c r="M108" s="53"/>
      <c r="N108" s="53"/>
      <c r="O108" s="53"/>
    </row>
    <row r="109" spans="1:15" x14ac:dyDescent="0.15">
      <c r="A109" s="53"/>
      <c r="B109" s="53"/>
      <c r="C109" s="53"/>
      <c r="D109" s="53"/>
      <c r="E109" s="53"/>
      <c r="F109" s="53"/>
      <c r="G109" s="53"/>
      <c r="H109" s="53"/>
      <c r="I109" s="53"/>
      <c r="J109" s="53"/>
      <c r="K109" s="53"/>
      <c r="L109" s="53"/>
      <c r="M109" s="53"/>
      <c r="N109" s="53"/>
      <c r="O109" s="53"/>
    </row>
    <row r="110" spans="1:15" x14ac:dyDescent="0.15">
      <c r="A110" s="53"/>
      <c r="B110" s="53"/>
      <c r="C110" s="53"/>
      <c r="D110" s="53"/>
      <c r="E110" s="53"/>
      <c r="F110" s="53"/>
      <c r="G110" s="53"/>
      <c r="H110" s="53"/>
      <c r="I110" s="53"/>
      <c r="J110" s="53"/>
      <c r="K110" s="53"/>
      <c r="L110" s="53"/>
      <c r="M110" s="53"/>
      <c r="N110" s="53"/>
      <c r="O110" s="53"/>
    </row>
    <row r="111" spans="1:15" x14ac:dyDescent="0.15">
      <c r="A111" s="53"/>
      <c r="B111" s="53"/>
      <c r="C111" s="53"/>
      <c r="D111" s="53"/>
      <c r="E111" s="53"/>
      <c r="F111" s="53"/>
      <c r="G111" s="53"/>
      <c r="H111" s="53"/>
      <c r="I111" s="53"/>
      <c r="J111" s="53"/>
      <c r="K111" s="53"/>
      <c r="L111" s="53"/>
      <c r="M111" s="53"/>
      <c r="N111" s="53"/>
      <c r="O111" s="53"/>
    </row>
    <row r="112" spans="1:15" x14ac:dyDescent="0.15">
      <c r="A112" s="53"/>
      <c r="B112" s="53"/>
      <c r="C112" s="53"/>
      <c r="D112" s="53"/>
      <c r="E112" s="53"/>
      <c r="F112" s="53"/>
      <c r="G112" s="53"/>
      <c r="H112" s="53"/>
      <c r="I112" s="53"/>
      <c r="J112" s="53"/>
      <c r="K112" s="53"/>
      <c r="L112" s="53"/>
      <c r="M112" s="53"/>
      <c r="N112" s="53"/>
      <c r="O112" s="53"/>
    </row>
    <row r="113" spans="1:15" x14ac:dyDescent="0.15">
      <c r="A113" s="53"/>
      <c r="B113" s="53"/>
      <c r="C113" s="53"/>
      <c r="D113" s="53"/>
      <c r="E113" s="53"/>
      <c r="F113" s="53"/>
      <c r="G113" s="53"/>
      <c r="H113" s="53"/>
      <c r="I113" s="53"/>
      <c r="J113" s="53"/>
      <c r="K113" s="53"/>
      <c r="L113" s="53"/>
      <c r="M113" s="53"/>
      <c r="N113" s="53"/>
      <c r="O113" s="53"/>
    </row>
    <row r="114" spans="1:15" x14ac:dyDescent="0.15">
      <c r="A114" s="53"/>
      <c r="B114" s="53"/>
      <c r="C114" s="53"/>
      <c r="D114" s="53"/>
      <c r="E114" s="53"/>
      <c r="F114" s="53"/>
      <c r="G114" s="53"/>
      <c r="H114" s="53"/>
      <c r="I114" s="53"/>
      <c r="J114" s="53"/>
      <c r="K114" s="53"/>
      <c r="L114" s="53"/>
      <c r="M114" s="53"/>
      <c r="N114" s="53"/>
      <c r="O114" s="53"/>
    </row>
    <row r="115" spans="1:15" x14ac:dyDescent="0.15">
      <c r="A115" s="53"/>
      <c r="B115" s="53"/>
      <c r="C115" s="53"/>
      <c r="D115" s="53"/>
      <c r="E115" s="53"/>
      <c r="F115" s="53"/>
      <c r="G115" s="53"/>
      <c r="H115" s="53"/>
      <c r="I115" s="53"/>
      <c r="J115" s="53"/>
      <c r="K115" s="53"/>
      <c r="L115" s="53"/>
      <c r="M115" s="53"/>
      <c r="N115" s="53"/>
      <c r="O115" s="53"/>
    </row>
    <row r="116" spans="1:15" x14ac:dyDescent="0.15">
      <c r="A116" s="53"/>
      <c r="B116" s="53"/>
      <c r="C116" s="53"/>
      <c r="D116" s="53"/>
      <c r="E116" s="53"/>
      <c r="F116" s="53"/>
      <c r="G116" s="53"/>
      <c r="H116" s="53"/>
      <c r="I116" s="53"/>
      <c r="J116" s="53"/>
      <c r="K116" s="53"/>
      <c r="L116" s="53"/>
      <c r="M116" s="53"/>
      <c r="N116" s="53"/>
      <c r="O116" s="53"/>
    </row>
    <row r="117" spans="1:15" x14ac:dyDescent="0.15">
      <c r="A117" s="53"/>
      <c r="B117" s="53"/>
      <c r="C117" s="53"/>
      <c r="D117" s="53"/>
      <c r="E117" s="53"/>
      <c r="F117" s="53"/>
      <c r="G117" s="53"/>
      <c r="H117" s="53"/>
      <c r="I117" s="53"/>
      <c r="J117" s="53"/>
      <c r="K117" s="53"/>
      <c r="L117" s="53"/>
      <c r="M117" s="53"/>
      <c r="N117" s="53"/>
      <c r="O117" s="53"/>
    </row>
    <row r="118" spans="1:15" x14ac:dyDescent="0.15">
      <c r="A118" s="53"/>
      <c r="B118" s="53"/>
      <c r="C118" s="53"/>
      <c r="D118" s="53"/>
      <c r="E118" s="53"/>
      <c r="F118" s="53"/>
      <c r="G118" s="53"/>
      <c r="H118" s="53"/>
      <c r="I118" s="53"/>
      <c r="J118" s="53"/>
      <c r="K118" s="53"/>
      <c r="L118" s="53"/>
      <c r="M118" s="53"/>
      <c r="N118" s="53"/>
      <c r="O118" s="53"/>
    </row>
    <row r="119" spans="1:15" x14ac:dyDescent="0.15">
      <c r="A119" s="53"/>
      <c r="B119" s="53"/>
      <c r="C119" s="53"/>
      <c r="D119" s="53"/>
      <c r="E119" s="53"/>
      <c r="F119" s="53"/>
      <c r="G119" s="53"/>
      <c r="H119" s="53"/>
      <c r="I119" s="53"/>
      <c r="J119" s="53"/>
      <c r="K119" s="53"/>
      <c r="L119" s="53"/>
      <c r="M119" s="53"/>
      <c r="N119" s="53"/>
      <c r="O119" s="53"/>
    </row>
    <row r="120" spans="1:15" x14ac:dyDescent="0.15">
      <c r="A120" s="53"/>
      <c r="B120" s="53"/>
      <c r="C120" s="53"/>
      <c r="D120" s="53"/>
      <c r="E120" s="53"/>
      <c r="F120" s="53"/>
      <c r="G120" s="53"/>
      <c r="H120" s="53"/>
      <c r="I120" s="53"/>
      <c r="J120" s="53"/>
      <c r="K120" s="53"/>
      <c r="L120" s="53"/>
      <c r="M120" s="53"/>
      <c r="N120" s="53"/>
      <c r="O120" s="53"/>
    </row>
    <row r="121" spans="1:15" x14ac:dyDescent="0.15">
      <c r="A121" s="53"/>
      <c r="B121" s="53"/>
      <c r="C121" s="53"/>
      <c r="D121" s="53"/>
      <c r="E121" s="53"/>
      <c r="F121" s="53"/>
      <c r="G121" s="53"/>
      <c r="H121" s="53"/>
      <c r="I121" s="53"/>
      <c r="J121" s="53"/>
      <c r="K121" s="53"/>
      <c r="L121" s="53"/>
      <c r="M121" s="53"/>
      <c r="N121" s="53"/>
      <c r="O121" s="53"/>
    </row>
    <row r="122" spans="1:15" x14ac:dyDescent="0.15">
      <c r="A122" s="53"/>
      <c r="B122" s="53"/>
      <c r="C122" s="53"/>
      <c r="D122" s="53"/>
      <c r="E122" s="53"/>
      <c r="F122" s="53"/>
      <c r="G122" s="53"/>
      <c r="H122" s="53"/>
      <c r="I122" s="53"/>
      <c r="J122" s="53"/>
      <c r="K122" s="53"/>
      <c r="L122" s="53"/>
      <c r="M122" s="53"/>
      <c r="N122" s="53"/>
      <c r="O122" s="53"/>
    </row>
    <row r="123" spans="1:15" x14ac:dyDescent="0.15">
      <c r="A123" s="53"/>
      <c r="B123" s="53"/>
      <c r="C123" s="53"/>
      <c r="D123" s="53"/>
      <c r="E123" s="53"/>
      <c r="F123" s="53"/>
      <c r="G123" s="53"/>
      <c r="H123" s="53"/>
      <c r="I123" s="53"/>
      <c r="J123" s="53"/>
      <c r="K123" s="53"/>
      <c r="L123" s="53"/>
      <c r="M123" s="53"/>
      <c r="N123" s="53"/>
      <c r="O123" s="53"/>
    </row>
    <row r="124" spans="1:15" x14ac:dyDescent="0.15">
      <c r="A124" s="53"/>
      <c r="B124" s="53"/>
      <c r="C124" s="53"/>
      <c r="D124" s="53"/>
      <c r="E124" s="53"/>
      <c r="F124" s="53"/>
      <c r="G124" s="53"/>
      <c r="H124" s="53"/>
      <c r="I124" s="53"/>
      <c r="J124" s="53"/>
      <c r="K124" s="53"/>
      <c r="L124" s="53"/>
      <c r="M124" s="53"/>
      <c r="N124" s="53"/>
      <c r="O124" s="53"/>
    </row>
    <row r="125" spans="1:15" x14ac:dyDescent="0.15">
      <c r="A125" s="53"/>
      <c r="B125" s="53"/>
      <c r="C125" s="53"/>
      <c r="D125" s="53"/>
      <c r="E125" s="53"/>
      <c r="F125" s="53"/>
      <c r="G125" s="53"/>
      <c r="H125" s="53"/>
      <c r="I125" s="53"/>
      <c r="J125" s="53"/>
      <c r="K125" s="53"/>
      <c r="L125" s="53"/>
      <c r="M125" s="53"/>
      <c r="N125" s="53"/>
      <c r="O125" s="53"/>
    </row>
    <row r="126" spans="1:15" x14ac:dyDescent="0.15">
      <c r="A126" s="53"/>
      <c r="B126" s="53"/>
      <c r="C126" s="53"/>
      <c r="D126" s="53"/>
      <c r="E126" s="53"/>
      <c r="F126" s="53"/>
      <c r="G126" s="53"/>
      <c r="H126" s="53"/>
      <c r="I126" s="53"/>
      <c r="J126" s="53"/>
      <c r="K126" s="53"/>
      <c r="L126" s="53"/>
      <c r="M126" s="53"/>
      <c r="N126" s="53"/>
      <c r="O126" s="53"/>
    </row>
    <row r="127" spans="1:15" x14ac:dyDescent="0.15">
      <c r="A127" s="53"/>
      <c r="B127" s="53"/>
      <c r="C127" s="53"/>
      <c r="D127" s="53"/>
      <c r="E127" s="53"/>
      <c r="F127" s="53"/>
      <c r="G127" s="53"/>
      <c r="H127" s="53"/>
      <c r="I127" s="53"/>
      <c r="J127" s="53"/>
      <c r="K127" s="53"/>
      <c r="L127" s="53"/>
      <c r="M127" s="53"/>
      <c r="N127" s="53"/>
      <c r="O127" s="53"/>
    </row>
    <row r="128" spans="1:15" x14ac:dyDescent="0.15">
      <c r="A128" s="53"/>
      <c r="B128" s="53"/>
      <c r="C128" s="53"/>
      <c r="D128" s="53"/>
      <c r="E128" s="53"/>
      <c r="F128" s="53"/>
      <c r="G128" s="53"/>
      <c r="H128" s="53"/>
      <c r="I128" s="53"/>
      <c r="J128" s="53"/>
      <c r="K128" s="53"/>
      <c r="L128" s="53"/>
      <c r="M128" s="53"/>
      <c r="N128" s="53"/>
      <c r="O128" s="53"/>
    </row>
    <row r="129" spans="1:15" x14ac:dyDescent="0.15">
      <c r="A129" s="53"/>
      <c r="B129" s="53"/>
      <c r="C129" s="53"/>
      <c r="D129" s="53"/>
      <c r="E129" s="53"/>
      <c r="F129" s="53"/>
      <c r="G129" s="53"/>
      <c r="H129" s="53"/>
      <c r="I129" s="53"/>
      <c r="J129" s="53"/>
      <c r="K129" s="53"/>
      <c r="L129" s="53"/>
      <c r="M129" s="53"/>
      <c r="N129" s="53"/>
      <c r="O129" s="53"/>
    </row>
    <row r="130" spans="1:15" x14ac:dyDescent="0.15">
      <c r="A130" s="53"/>
      <c r="B130" s="53"/>
      <c r="C130" s="53"/>
      <c r="D130" s="53"/>
      <c r="E130" s="53"/>
      <c r="F130" s="53"/>
      <c r="G130" s="53"/>
      <c r="H130" s="53"/>
      <c r="I130" s="53"/>
      <c r="J130" s="53"/>
      <c r="K130" s="53"/>
      <c r="L130" s="53"/>
      <c r="M130" s="53"/>
      <c r="N130" s="53"/>
      <c r="O130" s="53"/>
    </row>
    <row r="131" spans="1:15" x14ac:dyDescent="0.15">
      <c r="A131" s="53"/>
      <c r="B131" s="53"/>
      <c r="C131" s="53"/>
      <c r="D131" s="53"/>
      <c r="E131" s="53"/>
      <c r="F131" s="53"/>
      <c r="G131" s="53"/>
      <c r="H131" s="53"/>
      <c r="I131" s="53"/>
      <c r="J131" s="53"/>
      <c r="K131" s="53"/>
      <c r="L131" s="53"/>
      <c r="M131" s="53"/>
      <c r="N131" s="53"/>
      <c r="O131" s="53"/>
    </row>
    <row r="132" spans="1:15" x14ac:dyDescent="0.15">
      <c r="A132" s="53"/>
      <c r="B132" s="53"/>
      <c r="C132" s="53"/>
      <c r="D132" s="53"/>
      <c r="E132" s="53"/>
      <c r="F132" s="53"/>
      <c r="G132" s="53"/>
      <c r="H132" s="53"/>
      <c r="I132" s="53"/>
      <c r="J132" s="53"/>
      <c r="K132" s="53"/>
      <c r="L132" s="53"/>
      <c r="M132" s="53"/>
      <c r="N132" s="53"/>
      <c r="O132" s="53"/>
    </row>
    <row r="133" spans="1:15" x14ac:dyDescent="0.15">
      <c r="A133" s="53"/>
      <c r="B133" s="53"/>
      <c r="C133" s="53"/>
      <c r="D133" s="53"/>
      <c r="E133" s="53"/>
      <c r="F133" s="53"/>
      <c r="G133" s="53"/>
      <c r="H133" s="53"/>
      <c r="I133" s="53"/>
      <c r="J133" s="53"/>
      <c r="K133" s="53"/>
      <c r="L133" s="53"/>
      <c r="M133" s="53"/>
      <c r="N133" s="53"/>
      <c r="O133" s="53"/>
    </row>
    <row r="134" spans="1:15" x14ac:dyDescent="0.15">
      <c r="A134" s="53"/>
      <c r="B134" s="53"/>
      <c r="C134" s="53"/>
      <c r="D134" s="53"/>
      <c r="E134" s="53"/>
      <c r="F134" s="53"/>
      <c r="G134" s="53"/>
      <c r="H134" s="53"/>
      <c r="I134" s="53"/>
      <c r="J134" s="53"/>
      <c r="K134" s="53"/>
      <c r="L134" s="53"/>
      <c r="M134" s="53"/>
      <c r="N134" s="53"/>
      <c r="O134" s="53"/>
    </row>
    <row r="135" spans="1:15" x14ac:dyDescent="0.15">
      <c r="A135" s="53"/>
      <c r="B135" s="53"/>
      <c r="C135" s="53"/>
      <c r="D135" s="53"/>
      <c r="E135" s="53"/>
      <c r="F135" s="53"/>
      <c r="G135" s="53"/>
      <c r="H135" s="53"/>
      <c r="I135" s="53"/>
      <c r="J135" s="53"/>
      <c r="K135" s="53"/>
      <c r="L135" s="53"/>
      <c r="M135" s="53"/>
      <c r="N135" s="53"/>
      <c r="O135" s="53"/>
    </row>
    <row r="136" spans="1:15" x14ac:dyDescent="0.15">
      <c r="A136" s="53"/>
      <c r="B136" s="53"/>
      <c r="C136" s="53"/>
      <c r="D136" s="53"/>
      <c r="E136" s="53"/>
      <c r="F136" s="53"/>
      <c r="G136" s="53"/>
      <c r="H136" s="53"/>
      <c r="I136" s="53"/>
      <c r="J136" s="53"/>
      <c r="K136" s="53"/>
      <c r="L136" s="53"/>
      <c r="M136" s="53"/>
      <c r="N136" s="53"/>
      <c r="O136" s="53"/>
    </row>
    <row r="137" spans="1:15" x14ac:dyDescent="0.15">
      <c r="A137" s="53"/>
      <c r="B137" s="53"/>
      <c r="C137" s="53"/>
      <c r="D137" s="53"/>
      <c r="E137" s="53"/>
      <c r="F137" s="53"/>
      <c r="G137" s="53"/>
      <c r="H137" s="53"/>
      <c r="I137" s="53"/>
      <c r="J137" s="53"/>
      <c r="K137" s="53"/>
      <c r="L137" s="53"/>
      <c r="M137" s="53"/>
      <c r="N137" s="53"/>
      <c r="O137" s="53"/>
    </row>
    <row r="138" spans="1:15" x14ac:dyDescent="0.15">
      <c r="A138" s="53"/>
      <c r="B138" s="53"/>
      <c r="C138" s="53"/>
      <c r="D138" s="53"/>
      <c r="E138" s="53"/>
      <c r="F138" s="53"/>
      <c r="G138" s="53"/>
      <c r="H138" s="53"/>
      <c r="I138" s="53"/>
      <c r="J138" s="53"/>
      <c r="K138" s="53"/>
      <c r="L138" s="53"/>
      <c r="M138" s="53"/>
      <c r="N138" s="53"/>
      <c r="O138" s="53"/>
    </row>
    <row r="139" spans="1:15" x14ac:dyDescent="0.15">
      <c r="A139" s="53"/>
      <c r="B139" s="53"/>
      <c r="C139" s="53"/>
      <c r="D139" s="53"/>
      <c r="E139" s="53"/>
      <c r="F139" s="53"/>
      <c r="G139" s="53"/>
      <c r="H139" s="53"/>
      <c r="I139" s="53"/>
      <c r="J139" s="53"/>
      <c r="K139" s="53"/>
      <c r="L139" s="53"/>
      <c r="M139" s="53"/>
      <c r="N139" s="53"/>
      <c r="O139" s="53"/>
    </row>
    <row r="140" spans="1:15" x14ac:dyDescent="0.15">
      <c r="A140" s="53"/>
      <c r="B140" s="53"/>
      <c r="C140" s="53"/>
      <c r="D140" s="53"/>
      <c r="E140" s="53"/>
      <c r="F140" s="53"/>
      <c r="G140" s="53"/>
      <c r="H140" s="53"/>
      <c r="I140" s="53"/>
      <c r="J140" s="53"/>
      <c r="K140" s="53"/>
      <c r="L140" s="53"/>
      <c r="M140" s="53"/>
      <c r="N140" s="53"/>
      <c r="O140" s="53"/>
    </row>
    <row r="141" spans="1:15" x14ac:dyDescent="0.15">
      <c r="A141" s="53"/>
      <c r="B141" s="53"/>
      <c r="C141" s="53"/>
      <c r="D141" s="53"/>
      <c r="E141" s="53"/>
      <c r="F141" s="53"/>
      <c r="G141" s="53"/>
      <c r="H141" s="53"/>
      <c r="I141" s="53"/>
      <c r="J141" s="53"/>
      <c r="K141" s="53"/>
      <c r="L141" s="53"/>
      <c r="M141" s="53"/>
      <c r="N141" s="53"/>
      <c r="O141" s="53"/>
    </row>
    <row r="142" spans="1:15" x14ac:dyDescent="0.15">
      <c r="A142" s="53"/>
      <c r="B142" s="53"/>
      <c r="C142" s="53"/>
      <c r="D142" s="53"/>
      <c r="E142" s="53"/>
      <c r="F142" s="53"/>
      <c r="G142" s="53"/>
      <c r="H142" s="53"/>
      <c r="I142" s="53"/>
      <c r="J142" s="53"/>
      <c r="K142" s="53"/>
      <c r="L142" s="53"/>
      <c r="M142" s="53"/>
      <c r="N142" s="53"/>
      <c r="O142" s="53"/>
    </row>
    <row r="143" spans="1:15" x14ac:dyDescent="0.15">
      <c r="A143" s="53"/>
      <c r="B143" s="53"/>
      <c r="C143" s="53"/>
      <c r="D143" s="53"/>
      <c r="E143" s="53"/>
      <c r="F143" s="53"/>
      <c r="G143" s="53"/>
      <c r="H143" s="53"/>
      <c r="I143" s="53"/>
      <c r="J143" s="53"/>
      <c r="K143" s="53"/>
      <c r="L143" s="53"/>
      <c r="M143" s="53"/>
      <c r="N143" s="53"/>
      <c r="O143" s="53"/>
    </row>
    <row r="144" spans="1:15" x14ac:dyDescent="0.15">
      <c r="A144" s="53"/>
      <c r="B144" s="53"/>
      <c r="C144" s="53"/>
      <c r="D144" s="53"/>
      <c r="E144" s="53"/>
      <c r="F144" s="53"/>
      <c r="G144" s="53"/>
      <c r="H144" s="53"/>
      <c r="I144" s="53"/>
      <c r="J144" s="53"/>
      <c r="K144" s="53"/>
      <c r="L144" s="53"/>
      <c r="M144" s="53"/>
      <c r="N144" s="53"/>
      <c r="O144" s="53"/>
    </row>
    <row r="145" spans="1:15" x14ac:dyDescent="0.15">
      <c r="A145" s="53"/>
      <c r="B145" s="53"/>
      <c r="C145" s="53"/>
      <c r="D145" s="53"/>
      <c r="E145" s="53"/>
      <c r="F145" s="53"/>
      <c r="G145" s="53"/>
      <c r="H145" s="53"/>
      <c r="I145" s="53"/>
      <c r="J145" s="53"/>
      <c r="K145" s="53"/>
      <c r="L145" s="53"/>
      <c r="M145" s="53"/>
      <c r="N145" s="53"/>
      <c r="O145" s="53"/>
    </row>
    <row r="146" spans="1:15" x14ac:dyDescent="0.15">
      <c r="A146" s="53"/>
      <c r="B146" s="53"/>
      <c r="C146" s="53"/>
      <c r="D146" s="53"/>
      <c r="E146" s="53"/>
      <c r="F146" s="53"/>
      <c r="G146" s="53"/>
      <c r="H146" s="53"/>
      <c r="I146" s="53"/>
      <c r="J146" s="53"/>
      <c r="K146" s="53"/>
      <c r="L146" s="53"/>
      <c r="M146" s="53"/>
      <c r="N146" s="53"/>
      <c r="O146" s="53"/>
    </row>
    <row r="147" spans="1:15" x14ac:dyDescent="0.15">
      <c r="A147" s="53"/>
      <c r="B147" s="53"/>
      <c r="C147" s="53"/>
      <c r="D147" s="53"/>
      <c r="E147" s="53"/>
      <c r="F147" s="53"/>
      <c r="G147" s="53"/>
      <c r="H147" s="53"/>
      <c r="I147" s="53"/>
      <c r="J147" s="53"/>
      <c r="K147" s="53"/>
      <c r="L147" s="53"/>
      <c r="M147" s="53"/>
      <c r="N147" s="53"/>
      <c r="O147" s="53"/>
    </row>
    <row r="148" spans="1:15" x14ac:dyDescent="0.15">
      <c r="A148" s="53"/>
      <c r="B148" s="53"/>
      <c r="C148" s="53"/>
      <c r="D148" s="53"/>
      <c r="E148" s="53"/>
      <c r="F148" s="53"/>
      <c r="G148" s="53"/>
      <c r="H148" s="53"/>
      <c r="I148" s="53"/>
      <c r="J148" s="53"/>
      <c r="K148" s="53"/>
      <c r="L148" s="53"/>
      <c r="M148" s="53"/>
      <c r="N148" s="53"/>
      <c r="O148" s="53"/>
    </row>
    <row r="149" spans="1:15" x14ac:dyDescent="0.15">
      <c r="A149" s="53"/>
      <c r="B149" s="53"/>
      <c r="C149" s="53"/>
      <c r="D149" s="53"/>
      <c r="E149" s="53"/>
      <c r="F149" s="53"/>
      <c r="G149" s="53"/>
      <c r="H149" s="53"/>
      <c r="I149" s="53"/>
      <c r="J149" s="53"/>
      <c r="K149" s="53"/>
      <c r="L149" s="53"/>
      <c r="M149" s="53"/>
      <c r="N149" s="53"/>
      <c r="O149" s="53"/>
    </row>
    <row r="150" spans="1:15" x14ac:dyDescent="0.15">
      <c r="A150" s="53"/>
      <c r="B150" s="53"/>
      <c r="C150" s="53"/>
      <c r="D150" s="53"/>
      <c r="E150" s="53"/>
      <c r="F150" s="53"/>
      <c r="G150" s="53"/>
      <c r="H150" s="53"/>
      <c r="I150" s="53"/>
      <c r="J150" s="53"/>
      <c r="K150" s="53"/>
      <c r="L150" s="53"/>
      <c r="M150" s="53"/>
      <c r="N150" s="53"/>
      <c r="O150" s="53"/>
    </row>
    <row r="151" spans="1:15" x14ac:dyDescent="0.15">
      <c r="A151" s="53"/>
      <c r="B151" s="53"/>
      <c r="C151" s="53"/>
      <c r="D151" s="53"/>
      <c r="E151" s="53"/>
      <c r="F151" s="53"/>
      <c r="G151" s="53"/>
      <c r="H151" s="53"/>
      <c r="I151" s="53"/>
      <c r="J151" s="53"/>
      <c r="K151" s="53"/>
      <c r="L151" s="53"/>
      <c r="M151" s="53"/>
      <c r="N151" s="53"/>
      <c r="O151" s="53"/>
    </row>
    <row r="152" spans="1:15" x14ac:dyDescent="0.15">
      <c r="A152" s="53"/>
      <c r="B152" s="53"/>
      <c r="C152" s="53"/>
      <c r="D152" s="53"/>
      <c r="E152" s="53"/>
      <c r="F152" s="53"/>
      <c r="G152" s="53"/>
      <c r="H152" s="53"/>
      <c r="I152" s="53"/>
      <c r="J152" s="53"/>
      <c r="K152" s="53"/>
      <c r="L152" s="53"/>
      <c r="M152" s="53"/>
      <c r="N152" s="53"/>
      <c r="O152" s="53"/>
    </row>
    <row r="153" spans="1:15" x14ac:dyDescent="0.15">
      <c r="A153" s="53"/>
      <c r="B153" s="53"/>
      <c r="C153" s="53"/>
      <c r="D153" s="53"/>
      <c r="E153" s="53"/>
      <c r="F153" s="53"/>
      <c r="G153" s="53"/>
      <c r="H153" s="53"/>
      <c r="I153" s="53"/>
      <c r="J153" s="53"/>
      <c r="K153" s="53"/>
      <c r="L153" s="53"/>
      <c r="M153" s="53"/>
      <c r="N153" s="53"/>
      <c r="O153" s="53"/>
    </row>
    <row r="154" spans="1:15" x14ac:dyDescent="0.15">
      <c r="A154" s="53"/>
      <c r="B154" s="53"/>
      <c r="C154" s="53"/>
      <c r="D154" s="53"/>
      <c r="E154" s="53"/>
      <c r="F154" s="53"/>
      <c r="G154" s="53"/>
      <c r="H154" s="53"/>
      <c r="I154" s="53"/>
      <c r="J154" s="53"/>
      <c r="K154" s="53"/>
      <c r="L154" s="53"/>
      <c r="M154" s="53"/>
      <c r="N154" s="53"/>
      <c r="O154" s="53"/>
    </row>
    <row r="155" spans="1:15" x14ac:dyDescent="0.15">
      <c r="A155" s="53"/>
      <c r="B155" s="53"/>
      <c r="C155" s="53"/>
      <c r="D155" s="53"/>
      <c r="E155" s="53"/>
      <c r="F155" s="53"/>
      <c r="G155" s="53"/>
      <c r="H155" s="53"/>
      <c r="I155" s="53"/>
      <c r="J155" s="53"/>
      <c r="K155" s="53"/>
      <c r="L155" s="53"/>
      <c r="M155" s="53"/>
      <c r="N155" s="53"/>
      <c r="O155" s="53"/>
    </row>
    <row r="156" spans="1:15" x14ac:dyDescent="0.15">
      <c r="A156" s="53"/>
      <c r="B156" s="53"/>
      <c r="C156" s="53"/>
      <c r="D156" s="53"/>
      <c r="E156" s="53"/>
      <c r="F156" s="53"/>
      <c r="G156" s="53"/>
      <c r="H156" s="53"/>
      <c r="I156" s="53"/>
      <c r="J156" s="53"/>
      <c r="K156" s="53"/>
      <c r="L156" s="53"/>
      <c r="M156" s="53"/>
      <c r="N156" s="53"/>
      <c r="O156" s="53"/>
    </row>
    <row r="157" spans="1:15" x14ac:dyDescent="0.15">
      <c r="A157" s="53"/>
      <c r="B157" s="53"/>
      <c r="C157" s="53"/>
      <c r="D157" s="53"/>
      <c r="E157" s="53"/>
      <c r="F157" s="53"/>
      <c r="G157" s="53"/>
      <c r="H157" s="53"/>
      <c r="I157" s="53"/>
      <c r="J157" s="53"/>
      <c r="K157" s="53"/>
      <c r="L157" s="53"/>
      <c r="M157" s="53"/>
      <c r="N157" s="53"/>
      <c r="O157" s="53"/>
    </row>
    <row r="158" spans="1:15" x14ac:dyDescent="0.15">
      <c r="A158" s="53"/>
      <c r="B158" s="53"/>
      <c r="C158" s="53"/>
      <c r="D158" s="53"/>
      <c r="E158" s="53"/>
      <c r="F158" s="53"/>
      <c r="G158" s="53"/>
      <c r="H158" s="53"/>
      <c r="I158" s="53"/>
      <c r="J158" s="53"/>
      <c r="K158" s="53"/>
      <c r="L158" s="53"/>
      <c r="M158" s="53"/>
      <c r="N158" s="53"/>
      <c r="O158" s="53"/>
    </row>
    <row r="159" spans="1:15" x14ac:dyDescent="0.15">
      <c r="A159" s="53"/>
      <c r="B159" s="53"/>
      <c r="C159" s="53"/>
      <c r="D159" s="53"/>
      <c r="E159" s="53"/>
      <c r="F159" s="53"/>
      <c r="G159" s="53"/>
      <c r="H159" s="53"/>
      <c r="I159" s="53"/>
      <c r="J159" s="53"/>
      <c r="K159" s="53"/>
      <c r="L159" s="53"/>
      <c r="M159" s="53"/>
      <c r="N159" s="53"/>
      <c r="O159" s="53"/>
    </row>
    <row r="160" spans="1:15" x14ac:dyDescent="0.15">
      <c r="A160" s="53"/>
      <c r="B160" s="53"/>
      <c r="C160" s="53"/>
      <c r="D160" s="53"/>
      <c r="E160" s="53"/>
      <c r="F160" s="53"/>
      <c r="G160" s="53"/>
      <c r="H160" s="53"/>
      <c r="I160" s="53"/>
      <c r="J160" s="53"/>
      <c r="K160" s="53"/>
      <c r="L160" s="53"/>
      <c r="M160" s="53"/>
      <c r="N160" s="53"/>
      <c r="O160" s="53"/>
    </row>
    <row r="161" spans="1:15" x14ac:dyDescent="0.15">
      <c r="A161" s="53"/>
      <c r="B161" s="53"/>
      <c r="C161" s="53"/>
      <c r="D161" s="53"/>
      <c r="E161" s="53"/>
      <c r="F161" s="53"/>
      <c r="G161" s="53"/>
      <c r="H161" s="53"/>
      <c r="I161" s="53"/>
      <c r="J161" s="53"/>
      <c r="K161" s="53"/>
      <c r="L161" s="53"/>
      <c r="M161" s="53"/>
      <c r="N161" s="53"/>
      <c r="O161" s="53"/>
    </row>
    <row r="162" spans="1:15" x14ac:dyDescent="0.15">
      <c r="A162" s="53"/>
      <c r="B162" s="53"/>
      <c r="C162" s="53"/>
      <c r="D162" s="53"/>
      <c r="E162" s="53"/>
      <c r="F162" s="53"/>
      <c r="G162" s="53"/>
      <c r="H162" s="53"/>
      <c r="I162" s="53"/>
      <c r="J162" s="53"/>
      <c r="K162" s="53"/>
      <c r="L162" s="53"/>
      <c r="M162" s="53"/>
      <c r="N162" s="53"/>
      <c r="O162" s="53"/>
    </row>
    <row r="163" spans="1:15" x14ac:dyDescent="0.15">
      <c r="A163" s="53"/>
      <c r="B163" s="53"/>
      <c r="C163" s="53"/>
      <c r="D163" s="53"/>
      <c r="E163" s="53"/>
      <c r="F163" s="53"/>
      <c r="G163" s="53"/>
      <c r="H163" s="53"/>
      <c r="I163" s="53"/>
      <c r="J163" s="53"/>
      <c r="K163" s="53"/>
      <c r="L163" s="53"/>
      <c r="M163" s="53"/>
      <c r="N163" s="53"/>
      <c r="O163" s="53"/>
    </row>
    <row r="164" spans="1:15" x14ac:dyDescent="0.15">
      <c r="A164" s="53"/>
      <c r="B164" s="53"/>
      <c r="C164" s="53"/>
      <c r="D164" s="53"/>
      <c r="E164" s="53"/>
      <c r="F164" s="53"/>
      <c r="G164" s="53"/>
      <c r="H164" s="53"/>
      <c r="I164" s="53"/>
      <c r="J164" s="53"/>
      <c r="K164" s="53"/>
      <c r="L164" s="53"/>
      <c r="M164" s="53"/>
      <c r="N164" s="53"/>
      <c r="O164" s="53"/>
    </row>
    <row r="165" spans="1:15" x14ac:dyDescent="0.15">
      <c r="A165" s="53"/>
      <c r="B165" s="53"/>
      <c r="C165" s="53"/>
      <c r="D165" s="53"/>
      <c r="E165" s="53"/>
      <c r="F165" s="53"/>
      <c r="G165" s="53"/>
      <c r="H165" s="53"/>
      <c r="I165" s="53"/>
      <c r="J165" s="53"/>
      <c r="K165" s="53"/>
      <c r="L165" s="53"/>
      <c r="M165" s="53"/>
      <c r="N165" s="53"/>
      <c r="O165" s="53"/>
    </row>
    <row r="166" spans="1:15" x14ac:dyDescent="0.15">
      <c r="A166" s="53"/>
      <c r="B166" s="53"/>
      <c r="C166" s="53"/>
      <c r="D166" s="53"/>
      <c r="E166" s="53"/>
      <c r="F166" s="53"/>
      <c r="G166" s="53"/>
      <c r="H166" s="53"/>
      <c r="I166" s="53"/>
      <c r="J166" s="53"/>
      <c r="K166" s="53"/>
      <c r="L166" s="53"/>
      <c r="M166" s="53"/>
      <c r="N166" s="53"/>
      <c r="O166" s="53"/>
    </row>
    <row r="167" spans="1:15" x14ac:dyDescent="0.15">
      <c r="A167" s="53"/>
      <c r="B167" s="53"/>
      <c r="C167" s="53"/>
      <c r="D167" s="53"/>
      <c r="E167" s="53"/>
      <c r="F167" s="53"/>
      <c r="G167" s="53"/>
      <c r="H167" s="53"/>
      <c r="I167" s="53"/>
      <c r="J167" s="53"/>
      <c r="K167" s="53"/>
      <c r="L167" s="53"/>
      <c r="M167" s="53"/>
      <c r="N167" s="53"/>
      <c r="O167" s="53"/>
    </row>
    <row r="168" spans="1:15" x14ac:dyDescent="0.15">
      <c r="A168" s="53"/>
      <c r="B168" s="53"/>
      <c r="C168" s="53"/>
      <c r="D168" s="53"/>
      <c r="E168" s="53"/>
      <c r="F168" s="53"/>
      <c r="G168" s="53"/>
      <c r="H168" s="53"/>
      <c r="I168" s="53"/>
      <c r="J168" s="53"/>
      <c r="K168" s="53"/>
      <c r="L168" s="53"/>
      <c r="M168" s="53"/>
      <c r="N168" s="53"/>
      <c r="O168" s="53"/>
    </row>
    <row r="169" spans="1:15" x14ac:dyDescent="0.15">
      <c r="A169" s="53"/>
      <c r="B169" s="53"/>
      <c r="C169" s="53"/>
      <c r="D169" s="53"/>
      <c r="E169" s="53"/>
      <c r="F169" s="53"/>
      <c r="G169" s="53"/>
      <c r="H169" s="53"/>
      <c r="I169" s="53"/>
      <c r="J169" s="53"/>
      <c r="K169" s="53"/>
      <c r="L169" s="53"/>
      <c r="M169" s="53"/>
      <c r="N169" s="53"/>
      <c r="O169" s="53"/>
    </row>
  </sheetData>
  <mergeCells count="17">
    <mergeCell ref="B29:C29"/>
    <mergeCell ref="K3:M3"/>
    <mergeCell ref="A5:M5"/>
    <mergeCell ref="B13:L14"/>
    <mergeCell ref="A16:M16"/>
    <mergeCell ref="B28:C28"/>
    <mergeCell ref="C41:L43"/>
    <mergeCell ref="C44:L46"/>
    <mergeCell ref="C47:L48"/>
    <mergeCell ref="F31:H31"/>
    <mergeCell ref="A34:B34"/>
    <mergeCell ref="L34:M34"/>
    <mergeCell ref="A35:B35"/>
    <mergeCell ref="L35:M35"/>
    <mergeCell ref="A36:B36"/>
    <mergeCell ref="L36:M36"/>
    <mergeCell ref="B37:L37"/>
  </mergeCells>
  <phoneticPr fontId="3"/>
  <dataValidations count="1">
    <dataValidation type="list" allowBlank="1" showInputMessage="1" showErrorMessage="1" sqref="B22:B25" xr:uid="{00000000-0002-0000-0300-000000000000}">
      <formula1>"　,○"</formula1>
    </dataValidation>
  </dataValidations>
  <printOptions horizontalCentered="1"/>
  <pageMargins left="0.39370078740157483" right="0.39370078740157483" top="0.74803149606299213" bottom="0.74803149606299213" header="0.31496062992125984" footer="0.31496062992125984"/>
  <pageSetup paperSize="9" scale="95" orientation="portrait"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P106"/>
  <sheetViews>
    <sheetView zoomScaleNormal="100" workbookViewId="0">
      <selection activeCell="D26" sqref="D26:F26"/>
    </sheetView>
  </sheetViews>
  <sheetFormatPr defaultRowHeight="14.25" x14ac:dyDescent="0.15"/>
  <cols>
    <col min="1" max="1" width="4" customWidth="1"/>
    <col min="2" max="2" width="3.875" customWidth="1"/>
    <col min="3" max="3" width="11.25" customWidth="1"/>
    <col min="4" max="4" width="15.75" customWidth="1"/>
    <col min="5" max="14" width="11.625" customWidth="1"/>
    <col min="15" max="15" width="2.75" customWidth="1"/>
    <col min="16" max="16" width="13.5" customWidth="1"/>
    <col min="17" max="17" width="8.625" customWidth="1"/>
    <col min="18" max="24" width="6.625" customWidth="1"/>
    <col min="25" max="25" width="3.75" customWidth="1"/>
  </cols>
  <sheetData>
    <row r="1" spans="2:16" ht="39.950000000000003" customHeight="1" x14ac:dyDescent="0.15">
      <c r="B1" s="244" t="s">
        <v>0</v>
      </c>
      <c r="C1" s="244"/>
      <c r="D1" s="244"/>
      <c r="E1" s="244"/>
      <c r="F1" s="244"/>
      <c r="G1" s="244"/>
      <c r="H1" s="244"/>
      <c r="I1" s="244"/>
      <c r="J1" s="244"/>
      <c r="K1" s="244"/>
      <c r="L1" s="244"/>
      <c r="M1" s="244"/>
      <c r="N1" s="244"/>
      <c r="O1" s="1"/>
      <c r="P1" s="1"/>
    </row>
    <row r="2" spans="2:16" ht="39.950000000000003" customHeight="1" x14ac:dyDescent="0.15">
      <c r="B2" s="2" t="s">
        <v>1</v>
      </c>
      <c r="C2" s="1"/>
      <c r="D2" s="1"/>
      <c r="E2" s="1"/>
      <c r="F2" s="1"/>
      <c r="G2" s="1"/>
      <c r="H2" s="1"/>
      <c r="I2" s="1"/>
      <c r="J2" s="1"/>
      <c r="K2" s="1"/>
      <c r="L2" s="1"/>
      <c r="M2" s="275">
        <v>43690</v>
      </c>
      <c r="N2" s="276"/>
      <c r="O2" s="1"/>
      <c r="P2" s="1"/>
    </row>
    <row r="3" spans="2:16" ht="39.950000000000003" customHeight="1" x14ac:dyDescent="0.15">
      <c r="B3" s="246" t="s">
        <v>67</v>
      </c>
      <c r="C3" s="246"/>
      <c r="D3" s="246"/>
      <c r="E3" s="246"/>
      <c r="F3" s="246"/>
      <c r="G3" s="246"/>
      <c r="H3" s="246"/>
      <c r="I3" s="246"/>
      <c r="J3" s="246"/>
      <c r="K3" s="246"/>
      <c r="L3" s="246"/>
      <c r="M3" s="246"/>
      <c r="N3" s="246"/>
      <c r="O3" s="1"/>
      <c r="P3" s="1"/>
    </row>
    <row r="4" spans="2:16" ht="39.950000000000003" customHeight="1" x14ac:dyDescent="0.15">
      <c r="B4" s="1"/>
      <c r="C4" s="29" t="s">
        <v>38</v>
      </c>
      <c r="D4" s="1"/>
      <c r="E4" s="1"/>
      <c r="F4" s="1"/>
      <c r="G4" s="1"/>
      <c r="H4" s="1"/>
      <c r="I4" s="1"/>
      <c r="J4" s="247" t="s">
        <v>2</v>
      </c>
      <c r="K4" s="247"/>
      <c r="L4" s="1"/>
      <c r="M4" s="1"/>
      <c r="N4" s="1"/>
      <c r="O4" s="1"/>
      <c r="P4" s="1"/>
    </row>
    <row r="5" spans="2:16" ht="39.950000000000003" customHeight="1" x14ac:dyDescent="0.15">
      <c r="B5" s="1"/>
      <c r="C5" s="1"/>
      <c r="D5" s="248" t="s">
        <v>3</v>
      </c>
      <c r="E5" s="4" t="s">
        <v>41</v>
      </c>
      <c r="F5" s="4" t="s">
        <v>42</v>
      </c>
      <c r="G5" s="4" t="s">
        <v>43</v>
      </c>
      <c r="H5" s="4" t="s">
        <v>44</v>
      </c>
      <c r="I5" s="4" t="s">
        <v>45</v>
      </c>
      <c r="J5" s="4" t="s">
        <v>46</v>
      </c>
      <c r="K5" s="4" t="s">
        <v>47</v>
      </c>
      <c r="L5" s="1"/>
      <c r="M5" s="1"/>
      <c r="N5" s="1"/>
      <c r="O5" s="1"/>
      <c r="P5" s="1"/>
    </row>
    <row r="6" spans="2:16" ht="39.950000000000003" customHeight="1" x14ac:dyDescent="0.15">
      <c r="B6" s="1"/>
      <c r="C6" s="1"/>
      <c r="D6" s="249"/>
      <c r="E6" s="4" t="s">
        <v>4</v>
      </c>
      <c r="F6" s="4" t="s">
        <v>5</v>
      </c>
      <c r="G6" s="4" t="s">
        <v>6</v>
      </c>
      <c r="H6" s="4" t="s">
        <v>7</v>
      </c>
      <c r="I6" s="4" t="s">
        <v>8</v>
      </c>
      <c r="J6" s="4" t="s">
        <v>9</v>
      </c>
      <c r="K6" s="4" t="s">
        <v>10</v>
      </c>
      <c r="L6" s="1"/>
      <c r="M6" s="1"/>
      <c r="N6" s="1"/>
      <c r="O6" s="1"/>
      <c r="P6" s="1"/>
    </row>
    <row r="7" spans="2:16" ht="39.950000000000003" customHeight="1" x14ac:dyDescent="0.15">
      <c r="B7" s="1"/>
      <c r="C7" s="1"/>
      <c r="D7" s="4" t="s">
        <v>11</v>
      </c>
      <c r="E7" s="30">
        <v>49000</v>
      </c>
      <c r="F7" s="30">
        <v>49500</v>
      </c>
      <c r="G7" s="30">
        <v>51000</v>
      </c>
      <c r="H7" s="30">
        <v>48000</v>
      </c>
      <c r="I7" s="30">
        <v>50500</v>
      </c>
      <c r="J7" s="30">
        <v>52000</v>
      </c>
      <c r="K7" s="30">
        <v>50000</v>
      </c>
      <c r="L7" s="1"/>
      <c r="M7" s="1"/>
      <c r="N7" s="1"/>
      <c r="O7" s="1"/>
      <c r="P7" s="1"/>
    </row>
    <row r="8" spans="2:16" ht="39.950000000000003" customHeight="1" x14ac:dyDescent="0.15">
      <c r="B8" s="1"/>
      <c r="C8" s="1"/>
      <c r="D8" s="6"/>
      <c r="E8" s="7"/>
      <c r="F8" s="7"/>
      <c r="G8" s="7"/>
      <c r="H8" s="7"/>
      <c r="I8" s="7"/>
      <c r="J8" s="7"/>
      <c r="K8" s="8" t="s">
        <v>12</v>
      </c>
      <c r="L8" s="1"/>
      <c r="M8" s="1"/>
      <c r="N8" s="1"/>
      <c r="O8" s="1"/>
      <c r="P8" s="1"/>
    </row>
    <row r="9" spans="2:16" ht="39.950000000000003" customHeight="1" x14ac:dyDescent="0.15">
      <c r="B9" s="1"/>
      <c r="C9" s="1"/>
      <c r="D9" s="6"/>
      <c r="E9" s="7"/>
      <c r="F9" s="7"/>
      <c r="G9" s="7"/>
      <c r="H9" s="7"/>
      <c r="I9" s="7"/>
      <c r="J9" s="7"/>
      <c r="K9" s="34"/>
      <c r="L9" s="1"/>
      <c r="M9" s="1"/>
      <c r="N9" s="1"/>
      <c r="O9" s="1"/>
      <c r="P9" s="1"/>
    </row>
    <row r="10" spans="2:16" ht="39.950000000000003" customHeight="1" x14ac:dyDescent="0.15">
      <c r="B10" s="1"/>
      <c r="C10" s="29" t="s">
        <v>49</v>
      </c>
      <c r="D10" s="7"/>
      <c r="E10" s="7"/>
      <c r="F10" s="7"/>
      <c r="G10" s="7"/>
      <c r="H10" s="7"/>
      <c r="I10" s="7"/>
      <c r="J10" s="7"/>
      <c r="K10" s="7"/>
      <c r="L10" s="1"/>
      <c r="M10" s="247" t="s">
        <v>2</v>
      </c>
      <c r="N10" s="247"/>
      <c r="O10" s="1"/>
      <c r="P10" s="1"/>
    </row>
    <row r="11" spans="2:16" ht="39.950000000000003" customHeight="1" x14ac:dyDescent="0.15">
      <c r="B11" s="1"/>
      <c r="C11" s="250" t="s">
        <v>39</v>
      </c>
      <c r="D11" s="250"/>
      <c r="E11" s="4" t="str">
        <f>E5</f>
        <v>平成25年</v>
      </c>
      <c r="F11" s="4" t="str">
        <f t="shared" ref="F11:K11" si="0">F5</f>
        <v>平成26年</v>
      </c>
      <c r="G11" s="4" t="str">
        <f t="shared" si="0"/>
        <v>平成27年</v>
      </c>
      <c r="H11" s="4" t="str">
        <f t="shared" si="0"/>
        <v>平成28年</v>
      </c>
      <c r="I11" s="4" t="str">
        <f t="shared" si="0"/>
        <v>平成29年</v>
      </c>
      <c r="J11" s="4" t="str">
        <f t="shared" si="0"/>
        <v>平成30年</v>
      </c>
      <c r="K11" s="4" t="str">
        <f t="shared" si="0"/>
        <v>令和元年</v>
      </c>
      <c r="L11" s="23" t="s">
        <v>40</v>
      </c>
      <c r="M11" s="4" t="s">
        <v>37</v>
      </c>
      <c r="N11" s="4" t="s">
        <v>48</v>
      </c>
      <c r="O11" s="1"/>
      <c r="P11" s="1"/>
    </row>
    <row r="12" spans="2:16" ht="39.950000000000003" customHeight="1" x14ac:dyDescent="0.15">
      <c r="B12" s="1"/>
      <c r="C12" s="249" t="s">
        <v>14</v>
      </c>
      <c r="D12" s="6" t="s">
        <v>64</v>
      </c>
      <c r="E12" s="15">
        <f t="shared" ref="E12:K12" si="1">RANK(E$7,$E$7:$K$7)</f>
        <v>6</v>
      </c>
      <c r="F12" s="15">
        <f t="shared" si="1"/>
        <v>5</v>
      </c>
      <c r="G12" s="15">
        <f t="shared" si="1"/>
        <v>2</v>
      </c>
      <c r="H12" s="15">
        <f t="shared" si="1"/>
        <v>7</v>
      </c>
      <c r="I12" s="15">
        <f t="shared" si="1"/>
        <v>3</v>
      </c>
      <c r="J12" s="15">
        <f t="shared" si="1"/>
        <v>1</v>
      </c>
      <c r="K12" s="15">
        <f t="shared" si="1"/>
        <v>4</v>
      </c>
      <c r="L12" s="17"/>
      <c r="M12" s="17"/>
      <c r="N12" s="17"/>
      <c r="O12" s="1"/>
      <c r="P12" s="1"/>
    </row>
    <row r="13" spans="2:16" ht="39.950000000000003" customHeight="1" x14ac:dyDescent="0.15">
      <c r="B13" s="1"/>
      <c r="C13" s="251"/>
      <c r="D13" s="4" t="s">
        <v>63</v>
      </c>
      <c r="E13" s="16">
        <f t="shared" ref="E13:K13" si="2">IF(AND(E12&gt;1,E12&lt;7),E7,"－")</f>
        <v>49000</v>
      </c>
      <c r="F13" s="16">
        <f t="shared" si="2"/>
        <v>49500</v>
      </c>
      <c r="G13" s="16">
        <f t="shared" si="2"/>
        <v>51000</v>
      </c>
      <c r="H13" s="16" t="str">
        <f t="shared" si="2"/>
        <v>－</v>
      </c>
      <c r="I13" s="16">
        <f t="shared" si="2"/>
        <v>50500</v>
      </c>
      <c r="J13" s="16" t="str">
        <f t="shared" si="2"/>
        <v>－</v>
      </c>
      <c r="K13" s="16">
        <f t="shared" si="2"/>
        <v>50000</v>
      </c>
      <c r="L13" s="9">
        <f>ROUNDDOWN(AVERAGE(E13:K13),0)</f>
        <v>50000</v>
      </c>
      <c r="M13" s="24">
        <f>IF(L13&lt;=50000,4%,5%)</f>
        <v>0.04</v>
      </c>
      <c r="N13" s="5">
        <f>ROUNDDOWN(L13*M13,0)</f>
        <v>2000</v>
      </c>
      <c r="O13" s="1"/>
      <c r="P13" s="1"/>
    </row>
    <row r="14" spans="2:16" ht="39.950000000000003" customHeight="1" x14ac:dyDescent="0.15">
      <c r="B14" s="1"/>
      <c r="C14" s="251" t="s">
        <v>16</v>
      </c>
      <c r="D14" s="6" t="s">
        <v>64</v>
      </c>
      <c r="E14" s="17"/>
      <c r="F14" s="17"/>
      <c r="G14" s="15">
        <f>RANK(G$7,$G$7:$K$7)</f>
        <v>2</v>
      </c>
      <c r="H14" s="15">
        <f>RANK(H$7,$G$7:$K$7)</f>
        <v>5</v>
      </c>
      <c r="I14" s="15">
        <f>RANK(I$7,$G$7:$K$7)</f>
        <v>3</v>
      </c>
      <c r="J14" s="15">
        <f>RANK(J$7,$G$7:$K$7)</f>
        <v>1</v>
      </c>
      <c r="K14" s="15">
        <f>RANK(K$7,$G$7:$K$7)</f>
        <v>4</v>
      </c>
      <c r="L14" s="17"/>
      <c r="M14" s="17"/>
      <c r="N14" s="17"/>
      <c r="O14" s="1"/>
      <c r="P14" s="1"/>
    </row>
    <row r="15" spans="2:16" ht="39.950000000000003" customHeight="1" x14ac:dyDescent="0.15">
      <c r="B15" s="1"/>
      <c r="C15" s="251"/>
      <c r="D15" s="4" t="s">
        <v>63</v>
      </c>
      <c r="E15" s="17"/>
      <c r="F15" s="17"/>
      <c r="G15" s="16">
        <f>IF(AND(G14&gt;1,G14&lt;5),G7,"－")</f>
        <v>51000</v>
      </c>
      <c r="H15" s="16" t="str">
        <f>IF(AND(H14&gt;1,H14&lt;5),H7,"－")</f>
        <v>－</v>
      </c>
      <c r="I15" s="16">
        <f>IF(AND(I14&gt;1,I14&lt;5),I7,"－")</f>
        <v>50500</v>
      </c>
      <c r="J15" s="16" t="str">
        <f>IF(AND(J14&gt;1,J14&lt;5),J7,"－")</f>
        <v>－</v>
      </c>
      <c r="K15" s="16">
        <f>IF(AND(K14&gt;1,K14&lt;5),K7,"－")</f>
        <v>50000</v>
      </c>
      <c r="L15" s="9">
        <f>ROUNDDOWN(AVERAGE(G15:K15),0)</f>
        <v>50500</v>
      </c>
      <c r="M15" s="24">
        <f t="shared" ref="M15:M17" si="3">IF(L15&lt;=50000,4%,5%)</f>
        <v>0.05</v>
      </c>
      <c r="N15" s="5">
        <f t="shared" ref="N15:N17" si="4">ROUNDDOWN(L15*M15,0)</f>
        <v>2525</v>
      </c>
      <c r="O15" s="1"/>
      <c r="P15" s="1"/>
    </row>
    <row r="16" spans="2:16" ht="39.950000000000003" customHeight="1" x14ac:dyDescent="0.15">
      <c r="B16" s="1"/>
      <c r="C16" s="251" t="s">
        <v>18</v>
      </c>
      <c r="D16" s="251"/>
      <c r="E16" s="17"/>
      <c r="F16" s="17"/>
      <c r="G16" s="18">
        <f t="shared" ref="G16:J16" si="5">IF(G7&gt;0,G7,FALSE)</f>
        <v>51000</v>
      </c>
      <c r="H16" s="18">
        <f t="shared" si="5"/>
        <v>48000</v>
      </c>
      <c r="I16" s="18">
        <f t="shared" si="5"/>
        <v>50500</v>
      </c>
      <c r="J16" s="18">
        <f t="shared" si="5"/>
        <v>52000</v>
      </c>
      <c r="K16" s="18">
        <f>IF(K7&gt;0,K7,FALSE)</f>
        <v>50000</v>
      </c>
      <c r="L16" s="9">
        <f>IF(K16=FALSE,FALSE,IF(J16=FALSE,FALSE,IF(I16=FALSE,FALSE,IF(H16=FALSE,FALSE,IF(G16=FALSE,FALSE,ROUNDDOWN(AVERAGE(G7:K7),0))))))</f>
        <v>50300</v>
      </c>
      <c r="M16" s="24">
        <f t="shared" si="3"/>
        <v>0.05</v>
      </c>
      <c r="N16" s="5">
        <f t="shared" si="4"/>
        <v>2515</v>
      </c>
      <c r="O16" s="1"/>
      <c r="P16" s="1"/>
    </row>
    <row r="17" spans="2:16" ht="39.950000000000003" customHeight="1" x14ac:dyDescent="0.15">
      <c r="B17" s="1"/>
      <c r="C17" s="251" t="s">
        <v>19</v>
      </c>
      <c r="D17" s="251"/>
      <c r="E17" s="17"/>
      <c r="F17" s="17"/>
      <c r="G17" s="17"/>
      <c r="H17" s="17"/>
      <c r="I17" s="16">
        <f t="shared" ref="I17:J17" si="6">IF(I7&gt;0,I7,FALSE)</f>
        <v>50500</v>
      </c>
      <c r="J17" s="16">
        <f t="shared" si="6"/>
        <v>52000</v>
      </c>
      <c r="K17" s="16">
        <f>IF(K7&gt;0,K7,FALSE)</f>
        <v>50000</v>
      </c>
      <c r="L17" s="9">
        <f>IF(K17=FALSE,FALSE,IF(J17=FALSE,FALSE,IF(I17=FALSE,FALSE,ROUNDDOWN(AVERAGE(I7:K7),0))))</f>
        <v>50833</v>
      </c>
      <c r="M17" s="24">
        <f t="shared" si="3"/>
        <v>0.05</v>
      </c>
      <c r="N17" s="5">
        <f t="shared" si="4"/>
        <v>2541</v>
      </c>
      <c r="O17" s="1"/>
      <c r="P17" s="1"/>
    </row>
    <row r="18" spans="2:16" ht="39.950000000000003" customHeight="1" x14ac:dyDescent="0.15">
      <c r="B18" s="1"/>
      <c r="C18" s="6"/>
      <c r="D18" s="6"/>
      <c r="E18" s="13"/>
      <c r="F18" s="13"/>
      <c r="G18" s="13"/>
      <c r="H18" s="13"/>
      <c r="I18" s="14"/>
      <c r="J18" s="14"/>
      <c r="K18" s="14"/>
      <c r="L18" s="26"/>
      <c r="M18" s="27"/>
      <c r="N18" s="28"/>
      <c r="O18" s="1"/>
      <c r="P18" s="1"/>
    </row>
    <row r="19" spans="2:16" ht="39.950000000000003" customHeight="1" x14ac:dyDescent="0.15">
      <c r="B19" s="1"/>
      <c r="C19" s="6"/>
      <c r="D19" s="1"/>
      <c r="E19" s="12"/>
      <c r="N19" s="1"/>
      <c r="O19" s="1"/>
      <c r="P19" s="1"/>
    </row>
    <row r="20" spans="2:16" ht="39.950000000000003" customHeight="1" x14ac:dyDescent="0.15">
      <c r="B20" s="3"/>
      <c r="C20" s="29" t="s">
        <v>25</v>
      </c>
      <c r="D20" s="1"/>
      <c r="E20" s="1"/>
      <c r="F20" s="1"/>
      <c r="G20" s="1"/>
      <c r="H20" s="1"/>
      <c r="I20" s="1"/>
      <c r="J20" s="1"/>
      <c r="K20" s="1"/>
      <c r="L20" s="1"/>
      <c r="M20" s="1"/>
      <c r="N20" s="1"/>
      <c r="O20" s="1"/>
      <c r="P20" s="1"/>
    </row>
    <row r="21" spans="2:16" ht="39.950000000000003" customHeight="1" x14ac:dyDescent="0.15">
      <c r="B21" s="3"/>
      <c r="C21" s="3"/>
      <c r="D21" s="1"/>
      <c r="E21" s="1"/>
      <c r="F21" s="1"/>
      <c r="G21" s="1"/>
      <c r="H21" s="1"/>
      <c r="I21" s="1"/>
      <c r="J21" s="1"/>
      <c r="K21" s="1"/>
      <c r="L21" s="1"/>
      <c r="M21" s="247" t="s">
        <v>2</v>
      </c>
      <c r="N21" s="247"/>
      <c r="O21" s="1"/>
      <c r="P21" s="1"/>
    </row>
    <row r="22" spans="2:16" ht="39.950000000000003" customHeight="1" x14ac:dyDescent="0.15">
      <c r="B22" s="1"/>
      <c r="C22" s="251" t="s">
        <v>3</v>
      </c>
      <c r="D22" s="251"/>
      <c r="E22" s="4" t="s">
        <v>26</v>
      </c>
      <c r="F22" s="4" t="s">
        <v>27</v>
      </c>
      <c r="G22" s="4" t="s">
        <v>28</v>
      </c>
      <c r="H22" s="4" t="s">
        <v>29</v>
      </c>
      <c r="I22" s="4" t="s">
        <v>30</v>
      </c>
      <c r="J22" s="4" t="s">
        <v>31</v>
      </c>
      <c r="K22" s="4" t="s">
        <v>32</v>
      </c>
      <c r="L22" s="4" t="s">
        <v>33</v>
      </c>
      <c r="M22" s="4" t="s">
        <v>34</v>
      </c>
      <c r="N22" s="4" t="s">
        <v>35</v>
      </c>
      <c r="O22" s="1"/>
      <c r="P22" s="1"/>
    </row>
    <row r="23" spans="2:16" ht="39.950000000000003" customHeight="1" x14ac:dyDescent="0.15">
      <c r="B23" s="1"/>
      <c r="C23" s="251"/>
      <c r="D23" s="251"/>
      <c r="E23" s="15" t="s">
        <v>50</v>
      </c>
      <c r="F23" s="15" t="s">
        <v>51</v>
      </c>
      <c r="G23" s="15" t="s">
        <v>52</v>
      </c>
      <c r="H23" s="15" t="s">
        <v>53</v>
      </c>
      <c r="I23" s="15" t="s">
        <v>54</v>
      </c>
      <c r="J23" s="15" t="s">
        <v>55</v>
      </c>
      <c r="K23" s="15" t="s">
        <v>56</v>
      </c>
      <c r="L23" s="15" t="s">
        <v>57</v>
      </c>
      <c r="M23" s="15" t="s">
        <v>58</v>
      </c>
      <c r="N23" s="15" t="s">
        <v>59</v>
      </c>
      <c r="O23" s="1"/>
      <c r="P23" s="1"/>
    </row>
    <row r="24" spans="2:16" ht="39.950000000000003" customHeight="1" thickBot="1" x14ac:dyDescent="0.2">
      <c r="B24" s="1"/>
      <c r="C24" s="258" t="s">
        <v>65</v>
      </c>
      <c r="D24" s="259"/>
      <c r="E24" s="33">
        <v>1</v>
      </c>
      <c r="F24" s="33">
        <v>2</v>
      </c>
      <c r="G24" s="33">
        <v>3</v>
      </c>
      <c r="H24" s="33">
        <v>4</v>
      </c>
      <c r="I24" s="33">
        <v>5</v>
      </c>
      <c r="J24" s="33">
        <v>6</v>
      </c>
      <c r="K24" s="33">
        <v>7</v>
      </c>
      <c r="L24" s="33">
        <v>8</v>
      </c>
      <c r="M24" s="33">
        <v>9</v>
      </c>
      <c r="N24" s="33">
        <v>10</v>
      </c>
      <c r="O24" s="1"/>
      <c r="P24" s="6" t="s">
        <v>71</v>
      </c>
    </row>
    <row r="25" spans="2:16" ht="39.950000000000003" customHeight="1" thickTop="1" x14ac:dyDescent="0.15">
      <c r="B25" s="1"/>
      <c r="C25" s="260" t="s">
        <v>14</v>
      </c>
      <c r="D25" s="36" t="s">
        <v>66</v>
      </c>
      <c r="E25" s="37">
        <f>$L$13-($L$13*$M$13)*E$24/10</f>
        <v>49800</v>
      </c>
      <c r="F25" s="37">
        <f t="shared" ref="F25:N25" si="7">$L$13-($L$13*$M$13)*F$24/10</f>
        <v>49600</v>
      </c>
      <c r="G25" s="37">
        <f t="shared" si="7"/>
        <v>49400</v>
      </c>
      <c r="H25" s="37">
        <f t="shared" si="7"/>
        <v>49200</v>
      </c>
      <c r="I25" s="37">
        <f t="shared" si="7"/>
        <v>49000</v>
      </c>
      <c r="J25" s="37">
        <f t="shared" si="7"/>
        <v>48800</v>
      </c>
      <c r="K25" s="37">
        <f t="shared" si="7"/>
        <v>48600</v>
      </c>
      <c r="L25" s="37">
        <f t="shared" si="7"/>
        <v>48400</v>
      </c>
      <c r="M25" s="37">
        <f t="shared" si="7"/>
        <v>48200</v>
      </c>
      <c r="N25" s="37">
        <f t="shared" si="7"/>
        <v>48000</v>
      </c>
      <c r="O25" s="1"/>
      <c r="P25" s="12">
        <f>SUM(E25:N25)</f>
        <v>489000</v>
      </c>
    </row>
    <row r="26" spans="2:16" ht="39.950000000000003" customHeight="1" thickBot="1" x14ac:dyDescent="0.2">
      <c r="B26" s="1"/>
      <c r="C26" s="261"/>
      <c r="D26" s="38" t="s">
        <v>37</v>
      </c>
      <c r="E26" s="39">
        <f>$M$13*E$24/10</f>
        <v>4.0000000000000001E-3</v>
      </c>
      <c r="F26" s="39">
        <f t="shared" ref="F26:N26" si="8">$M$13*F$24/10</f>
        <v>8.0000000000000002E-3</v>
      </c>
      <c r="G26" s="39">
        <f t="shared" si="8"/>
        <v>1.2E-2</v>
      </c>
      <c r="H26" s="39">
        <f t="shared" si="8"/>
        <v>1.6E-2</v>
      </c>
      <c r="I26" s="39">
        <f t="shared" si="8"/>
        <v>0.02</v>
      </c>
      <c r="J26" s="39">
        <f t="shared" si="8"/>
        <v>2.4E-2</v>
      </c>
      <c r="K26" s="39">
        <f t="shared" si="8"/>
        <v>2.8000000000000004E-2</v>
      </c>
      <c r="L26" s="39">
        <f t="shared" si="8"/>
        <v>3.2000000000000001E-2</v>
      </c>
      <c r="M26" s="39">
        <f t="shared" si="8"/>
        <v>3.5999999999999997E-2</v>
      </c>
      <c r="N26" s="39">
        <f t="shared" si="8"/>
        <v>0.04</v>
      </c>
      <c r="O26" s="1"/>
      <c r="P26" s="1"/>
    </row>
    <row r="27" spans="2:16" ht="39.950000000000003" customHeight="1" thickTop="1" x14ac:dyDescent="0.15">
      <c r="B27" s="1"/>
      <c r="C27" s="262" t="s">
        <v>16</v>
      </c>
      <c r="D27" s="31" t="s">
        <v>66</v>
      </c>
      <c r="E27" s="35">
        <f>$L$15-($L$15*$M$15)*E$24/10</f>
        <v>50247.5</v>
      </c>
      <c r="F27" s="35">
        <f t="shared" ref="F27:N27" si="9">$L$15-($L$15*$M$15)*F$24/10</f>
        <v>49995</v>
      </c>
      <c r="G27" s="35">
        <f t="shared" si="9"/>
        <v>49742.5</v>
      </c>
      <c r="H27" s="35">
        <f t="shared" si="9"/>
        <v>49490</v>
      </c>
      <c r="I27" s="35">
        <f t="shared" si="9"/>
        <v>49237.5</v>
      </c>
      <c r="J27" s="35">
        <f t="shared" si="9"/>
        <v>48985</v>
      </c>
      <c r="K27" s="35">
        <f t="shared" si="9"/>
        <v>48732.5</v>
      </c>
      <c r="L27" s="35">
        <f t="shared" si="9"/>
        <v>48480</v>
      </c>
      <c r="M27" s="35">
        <f t="shared" si="9"/>
        <v>48227.5</v>
      </c>
      <c r="N27" s="35">
        <f t="shared" si="9"/>
        <v>47975</v>
      </c>
      <c r="O27" s="1"/>
      <c r="P27" s="12">
        <f>SUM(E27:N27)</f>
        <v>491112.5</v>
      </c>
    </row>
    <row r="28" spans="2:16" ht="39.950000000000003" customHeight="1" thickBot="1" x14ac:dyDescent="0.2">
      <c r="B28" s="1"/>
      <c r="C28" s="263"/>
      <c r="D28" s="33" t="s">
        <v>37</v>
      </c>
      <c r="E28" s="40">
        <f>$M$15*E$24/10</f>
        <v>5.0000000000000001E-3</v>
      </c>
      <c r="F28" s="40">
        <f t="shared" ref="F28:N28" si="10">$M$15*F$24/10</f>
        <v>0.01</v>
      </c>
      <c r="G28" s="40">
        <f t="shared" si="10"/>
        <v>1.5000000000000003E-2</v>
      </c>
      <c r="H28" s="40">
        <f t="shared" si="10"/>
        <v>0.02</v>
      </c>
      <c r="I28" s="40">
        <f t="shared" si="10"/>
        <v>2.5000000000000001E-2</v>
      </c>
      <c r="J28" s="40">
        <f t="shared" si="10"/>
        <v>3.0000000000000006E-2</v>
      </c>
      <c r="K28" s="40">
        <f t="shared" si="10"/>
        <v>3.5000000000000003E-2</v>
      </c>
      <c r="L28" s="40">
        <f t="shared" si="10"/>
        <v>0.04</v>
      </c>
      <c r="M28" s="40">
        <f t="shared" si="10"/>
        <v>4.4999999999999998E-2</v>
      </c>
      <c r="N28" s="40">
        <f t="shared" si="10"/>
        <v>0.05</v>
      </c>
      <c r="O28" s="1"/>
      <c r="P28" s="1"/>
    </row>
    <row r="29" spans="2:16" ht="39.950000000000003" customHeight="1" thickTop="1" x14ac:dyDescent="0.15">
      <c r="B29" s="1"/>
      <c r="C29" s="252" t="s">
        <v>18</v>
      </c>
      <c r="D29" s="36" t="s">
        <v>66</v>
      </c>
      <c r="E29" s="37">
        <f>$L$16-($L$16*$M$16)*E$24/10</f>
        <v>50048.5</v>
      </c>
      <c r="F29" s="37">
        <f t="shared" ref="F29:N29" si="11">$L$16-($L$16*$M$16)*F$24/10</f>
        <v>49797</v>
      </c>
      <c r="G29" s="37">
        <f t="shared" si="11"/>
        <v>49545.5</v>
      </c>
      <c r="H29" s="37">
        <f t="shared" si="11"/>
        <v>49294</v>
      </c>
      <c r="I29" s="37">
        <f t="shared" si="11"/>
        <v>49042.5</v>
      </c>
      <c r="J29" s="37">
        <f t="shared" si="11"/>
        <v>48791</v>
      </c>
      <c r="K29" s="37">
        <f t="shared" si="11"/>
        <v>48539.5</v>
      </c>
      <c r="L29" s="37">
        <f t="shared" si="11"/>
        <v>48288</v>
      </c>
      <c r="M29" s="37">
        <f t="shared" si="11"/>
        <v>48036.5</v>
      </c>
      <c r="N29" s="37">
        <f t="shared" si="11"/>
        <v>47785</v>
      </c>
      <c r="O29" s="1"/>
      <c r="P29" s="12">
        <f>SUM(E29:N29)</f>
        <v>489167.5</v>
      </c>
    </row>
    <row r="30" spans="2:16" ht="39.950000000000003" customHeight="1" thickBot="1" x14ac:dyDescent="0.2">
      <c r="B30" s="1"/>
      <c r="C30" s="253"/>
      <c r="D30" s="38" t="s">
        <v>37</v>
      </c>
      <c r="E30" s="39">
        <f>$M$16*E$24/10</f>
        <v>5.0000000000000001E-3</v>
      </c>
      <c r="F30" s="39">
        <f t="shared" ref="F30:N30" si="12">$M$16*F$24/10</f>
        <v>0.01</v>
      </c>
      <c r="G30" s="39">
        <f t="shared" si="12"/>
        <v>1.5000000000000003E-2</v>
      </c>
      <c r="H30" s="39">
        <f t="shared" si="12"/>
        <v>0.02</v>
      </c>
      <c r="I30" s="39">
        <f t="shared" si="12"/>
        <v>2.5000000000000001E-2</v>
      </c>
      <c r="J30" s="39">
        <f t="shared" si="12"/>
        <v>3.0000000000000006E-2</v>
      </c>
      <c r="K30" s="39">
        <f t="shared" si="12"/>
        <v>3.5000000000000003E-2</v>
      </c>
      <c r="L30" s="39">
        <f t="shared" si="12"/>
        <v>0.04</v>
      </c>
      <c r="M30" s="39">
        <f t="shared" si="12"/>
        <v>4.4999999999999998E-2</v>
      </c>
      <c r="N30" s="39">
        <f t="shared" si="12"/>
        <v>0.05</v>
      </c>
      <c r="O30" s="1"/>
      <c r="P30" s="1"/>
    </row>
    <row r="31" spans="2:16" ht="39.950000000000003" customHeight="1" thickTop="1" x14ac:dyDescent="0.15">
      <c r="B31" s="1"/>
      <c r="C31" s="254" t="s">
        <v>19</v>
      </c>
      <c r="D31" s="31" t="s">
        <v>66</v>
      </c>
      <c r="E31" s="35">
        <f>$L$17-($L$17*$M$17)*E$24/10</f>
        <v>50578.834999999999</v>
      </c>
      <c r="F31" s="35">
        <f t="shared" ref="F31:N31" si="13">$L$17-($L$17*$M$17)*F$24/10</f>
        <v>50324.67</v>
      </c>
      <c r="G31" s="35">
        <f t="shared" si="13"/>
        <v>50070.504999999997</v>
      </c>
      <c r="H31" s="35">
        <f t="shared" si="13"/>
        <v>49816.34</v>
      </c>
      <c r="I31" s="35">
        <f t="shared" si="13"/>
        <v>49562.175000000003</v>
      </c>
      <c r="J31" s="35">
        <f t="shared" si="13"/>
        <v>49308.01</v>
      </c>
      <c r="K31" s="35">
        <f t="shared" si="13"/>
        <v>49053.845000000001</v>
      </c>
      <c r="L31" s="35">
        <f t="shared" si="13"/>
        <v>48799.68</v>
      </c>
      <c r="M31" s="35">
        <f t="shared" si="13"/>
        <v>48545.514999999999</v>
      </c>
      <c r="N31" s="35">
        <f t="shared" si="13"/>
        <v>48291.35</v>
      </c>
      <c r="O31" s="1"/>
      <c r="P31" s="12">
        <f>SUM(E31:N31)</f>
        <v>494350.92499999999</v>
      </c>
    </row>
    <row r="32" spans="2:16" ht="39.950000000000003" customHeight="1" x14ac:dyDescent="0.15">
      <c r="B32" s="1"/>
      <c r="C32" s="255"/>
      <c r="D32" s="4" t="s">
        <v>37</v>
      </c>
      <c r="E32" s="25">
        <f>$M$17*E$24/10</f>
        <v>5.0000000000000001E-3</v>
      </c>
      <c r="F32" s="25">
        <f t="shared" ref="F32:N32" si="14">$M$17*F$24/10</f>
        <v>0.01</v>
      </c>
      <c r="G32" s="25">
        <f t="shared" si="14"/>
        <v>1.5000000000000003E-2</v>
      </c>
      <c r="H32" s="25">
        <f t="shared" si="14"/>
        <v>0.02</v>
      </c>
      <c r="I32" s="25">
        <f t="shared" si="14"/>
        <v>2.5000000000000001E-2</v>
      </c>
      <c r="J32" s="25">
        <f t="shared" si="14"/>
        <v>3.0000000000000006E-2</v>
      </c>
      <c r="K32" s="25">
        <f t="shared" si="14"/>
        <v>3.5000000000000003E-2</v>
      </c>
      <c r="L32" s="25">
        <f t="shared" si="14"/>
        <v>0.04</v>
      </c>
      <c r="M32" s="25">
        <f t="shared" si="14"/>
        <v>4.4999999999999998E-2</v>
      </c>
      <c r="N32" s="25">
        <f t="shared" si="14"/>
        <v>0.05</v>
      </c>
      <c r="O32" s="1"/>
      <c r="P32" s="1"/>
    </row>
    <row r="33" spans="2:16" ht="39.950000000000003" customHeight="1" x14ac:dyDescent="0.15">
      <c r="B33" s="1"/>
      <c r="C33" s="1"/>
      <c r="D33" s="1"/>
      <c r="E33" s="1"/>
      <c r="F33" s="1"/>
      <c r="G33" s="1"/>
      <c r="H33" s="1"/>
      <c r="I33" s="1"/>
      <c r="J33" s="1"/>
      <c r="K33" s="1"/>
      <c r="L33" s="1"/>
      <c r="M33" s="1"/>
      <c r="N33" s="1"/>
      <c r="O33" s="1"/>
      <c r="P33" s="1"/>
    </row>
    <row r="34" spans="2:16" ht="39.950000000000003" customHeight="1" x14ac:dyDescent="0.15">
      <c r="B34" s="1"/>
      <c r="C34" s="1"/>
      <c r="D34" s="1"/>
      <c r="E34" s="1"/>
      <c r="F34" s="1"/>
      <c r="G34" s="1"/>
      <c r="H34" s="1"/>
      <c r="I34" s="1"/>
      <c r="J34" s="1"/>
      <c r="K34" s="1"/>
      <c r="L34" s="1"/>
      <c r="M34" s="1"/>
      <c r="N34" s="1"/>
      <c r="O34" s="1"/>
      <c r="P34" s="1"/>
    </row>
    <row r="35" spans="2:16" ht="39.950000000000003" customHeight="1" x14ac:dyDescent="0.15">
      <c r="B35" s="1"/>
      <c r="C35" s="1"/>
      <c r="D35" s="1"/>
      <c r="E35" s="1"/>
      <c r="F35" s="1"/>
      <c r="G35" s="1"/>
      <c r="H35" s="1"/>
      <c r="I35" s="1"/>
      <c r="J35" s="1"/>
      <c r="K35" s="1"/>
      <c r="L35" s="1"/>
      <c r="M35" s="1"/>
      <c r="N35" s="1"/>
      <c r="O35" s="1"/>
      <c r="P35" s="1"/>
    </row>
    <row r="36" spans="2:16" ht="30" customHeight="1" x14ac:dyDescent="0.15">
      <c r="B36" s="1"/>
      <c r="C36" s="1"/>
      <c r="D36" s="1"/>
      <c r="E36" s="1"/>
      <c r="F36" s="1"/>
      <c r="G36" s="1"/>
      <c r="H36" s="1"/>
      <c r="I36" s="1"/>
      <c r="J36" s="1"/>
      <c r="K36" s="1"/>
      <c r="L36" s="1"/>
      <c r="M36" s="1"/>
      <c r="N36" s="1"/>
      <c r="O36" s="1"/>
      <c r="P36" s="1"/>
    </row>
    <row r="37" spans="2:16" ht="30" customHeight="1" x14ac:dyDescent="0.15">
      <c r="B37" s="1"/>
      <c r="C37" s="1"/>
      <c r="D37" s="1"/>
      <c r="E37" s="1"/>
      <c r="F37" s="1"/>
      <c r="G37" s="1"/>
      <c r="H37" s="1"/>
      <c r="I37" s="1"/>
      <c r="J37" s="1"/>
      <c r="K37" s="1"/>
      <c r="L37" s="1"/>
      <c r="M37" s="1"/>
      <c r="N37" s="1"/>
      <c r="O37" s="1"/>
      <c r="P37" s="1"/>
    </row>
    <row r="38" spans="2:16" ht="30" customHeight="1" x14ac:dyDescent="0.15">
      <c r="B38" s="1"/>
      <c r="C38" s="1"/>
      <c r="D38" s="1"/>
      <c r="E38" s="1"/>
      <c r="F38" s="1"/>
      <c r="G38" s="1"/>
      <c r="H38" s="1"/>
      <c r="I38" s="1"/>
      <c r="J38" s="1"/>
      <c r="K38" s="1"/>
      <c r="L38" s="1"/>
      <c r="M38" s="1"/>
      <c r="N38" s="1"/>
      <c r="O38" s="1"/>
      <c r="P38" s="1"/>
    </row>
    <row r="39" spans="2:16" ht="30" customHeight="1" x14ac:dyDescent="0.15">
      <c r="B39" s="1"/>
      <c r="C39" s="1"/>
      <c r="D39" s="1"/>
      <c r="E39" s="1"/>
      <c r="F39" s="1"/>
      <c r="G39" s="1"/>
      <c r="H39" s="1"/>
      <c r="I39" s="1"/>
      <c r="J39" s="1"/>
      <c r="K39" s="1"/>
      <c r="L39" s="1"/>
      <c r="M39" s="1"/>
      <c r="N39" s="1"/>
      <c r="O39" s="1"/>
      <c r="P39" s="1"/>
    </row>
    <row r="40" spans="2:16" ht="30" customHeight="1" x14ac:dyDescent="0.15">
      <c r="B40" s="1"/>
      <c r="C40" s="1"/>
      <c r="D40" s="1"/>
      <c r="E40" s="1"/>
      <c r="F40" s="1"/>
      <c r="G40" s="1"/>
      <c r="H40" s="1"/>
      <c r="I40" s="1"/>
      <c r="J40" s="1"/>
      <c r="K40" s="1"/>
      <c r="L40" s="1"/>
      <c r="M40" s="1"/>
      <c r="N40" s="1"/>
      <c r="O40" s="1"/>
      <c r="P40" s="1"/>
    </row>
    <row r="41" spans="2:16" ht="30" customHeight="1" x14ac:dyDescent="0.15">
      <c r="B41" s="1"/>
      <c r="C41" s="1"/>
      <c r="D41" s="1"/>
      <c r="E41" s="1"/>
      <c r="F41" s="1"/>
      <c r="G41" s="1"/>
      <c r="H41" s="1"/>
      <c r="I41" s="1"/>
      <c r="J41" s="1"/>
      <c r="K41" s="1"/>
      <c r="L41" s="1"/>
      <c r="M41" s="1"/>
      <c r="N41" s="1"/>
      <c r="O41" s="1"/>
      <c r="P41" s="1"/>
    </row>
    <row r="42" spans="2:16" ht="30" customHeight="1" x14ac:dyDescent="0.15">
      <c r="B42" s="1"/>
      <c r="C42" s="1"/>
      <c r="D42" s="1"/>
      <c r="E42" s="1"/>
      <c r="F42" s="1"/>
      <c r="G42" s="1"/>
      <c r="H42" s="1"/>
      <c r="I42" s="1"/>
      <c r="J42" s="1"/>
      <c r="K42" s="1"/>
      <c r="L42" s="1"/>
      <c r="M42" s="1"/>
      <c r="N42" s="1"/>
      <c r="O42" s="1"/>
      <c r="P42" s="1"/>
    </row>
    <row r="43" spans="2:16" ht="30" customHeight="1" x14ac:dyDescent="0.15">
      <c r="B43" s="1"/>
      <c r="C43" s="1"/>
      <c r="D43" s="1"/>
      <c r="E43" s="1"/>
      <c r="F43" s="1"/>
      <c r="G43" s="1"/>
      <c r="H43" s="1"/>
      <c r="I43" s="1"/>
      <c r="J43" s="1"/>
      <c r="K43" s="1"/>
      <c r="L43" s="1"/>
      <c r="M43" s="1"/>
      <c r="N43" s="1"/>
      <c r="O43" s="1"/>
      <c r="P43" s="1"/>
    </row>
    <row r="44" spans="2:16" ht="30" customHeight="1" x14ac:dyDescent="0.15">
      <c r="B44" s="1"/>
      <c r="C44" s="1"/>
      <c r="D44" s="1"/>
      <c r="E44" s="1"/>
      <c r="F44" s="1"/>
      <c r="G44" s="1"/>
      <c r="H44" s="1"/>
      <c r="I44" s="1"/>
      <c r="J44" s="1"/>
      <c r="K44" s="1"/>
      <c r="L44" s="1"/>
      <c r="M44" s="1"/>
      <c r="N44" s="1"/>
      <c r="O44" s="1"/>
      <c r="P44" s="1"/>
    </row>
    <row r="45" spans="2:16" ht="30" customHeight="1" x14ac:dyDescent="0.15">
      <c r="B45" s="1"/>
      <c r="C45" s="1"/>
      <c r="D45" s="1"/>
      <c r="E45" s="1"/>
      <c r="F45" s="1"/>
      <c r="G45" s="1"/>
      <c r="H45" s="1"/>
      <c r="I45" s="1"/>
      <c r="J45" s="1"/>
      <c r="K45" s="1"/>
      <c r="L45" s="1"/>
      <c r="M45" s="1"/>
      <c r="N45" s="1"/>
      <c r="O45" s="1"/>
      <c r="P45" s="1"/>
    </row>
    <row r="46" spans="2:16" ht="30" customHeight="1" x14ac:dyDescent="0.15">
      <c r="B46" s="1"/>
      <c r="C46" s="1"/>
      <c r="D46" s="1"/>
      <c r="E46" s="1"/>
      <c r="F46" s="1"/>
      <c r="G46" s="1"/>
      <c r="H46" s="1"/>
      <c r="I46" s="1"/>
      <c r="J46" s="1"/>
      <c r="K46" s="1"/>
      <c r="L46" s="1"/>
      <c r="M46" s="1"/>
      <c r="N46" s="1"/>
      <c r="O46" s="1"/>
      <c r="P46" s="1"/>
    </row>
    <row r="47" spans="2:16" ht="30" customHeight="1" x14ac:dyDescent="0.15">
      <c r="B47" s="1"/>
      <c r="C47" s="1"/>
      <c r="D47" s="1"/>
      <c r="E47" s="1"/>
      <c r="F47" s="1"/>
      <c r="G47" s="1"/>
      <c r="H47" s="1"/>
      <c r="I47" s="1"/>
      <c r="J47" s="1"/>
      <c r="K47" s="1"/>
      <c r="L47" s="1"/>
      <c r="M47" s="1"/>
      <c r="N47" s="1"/>
      <c r="O47" s="1"/>
      <c r="P47" s="1"/>
    </row>
    <row r="48" spans="2:16" ht="30" customHeight="1" x14ac:dyDescent="0.15">
      <c r="B48" s="1"/>
      <c r="C48" s="1"/>
      <c r="D48" s="1"/>
      <c r="E48" s="1"/>
      <c r="F48" s="1"/>
      <c r="G48" s="1"/>
      <c r="H48" s="1"/>
      <c r="I48" s="1"/>
      <c r="J48" s="1"/>
      <c r="K48" s="1"/>
      <c r="L48" s="1"/>
      <c r="M48" s="1"/>
      <c r="N48" s="1"/>
      <c r="O48" s="1"/>
      <c r="P48" s="1"/>
    </row>
    <row r="49" spans="2:16" ht="30" customHeight="1" x14ac:dyDescent="0.15">
      <c r="B49" s="1"/>
      <c r="C49" s="1"/>
      <c r="D49" s="1"/>
      <c r="E49" s="1"/>
      <c r="F49" s="1"/>
      <c r="G49" s="1"/>
      <c r="H49" s="1"/>
      <c r="I49" s="1"/>
      <c r="J49" s="1"/>
      <c r="K49" s="1"/>
      <c r="L49" s="1"/>
      <c r="M49" s="1"/>
      <c r="N49" s="1"/>
      <c r="O49" s="1"/>
      <c r="P49" s="1"/>
    </row>
    <row r="50" spans="2:16" ht="30" customHeight="1" x14ac:dyDescent="0.15">
      <c r="B50" s="1"/>
      <c r="C50" s="1"/>
      <c r="D50" s="1"/>
      <c r="E50" s="1"/>
      <c r="F50" s="1"/>
      <c r="G50" s="1"/>
      <c r="H50" s="1"/>
      <c r="I50" s="1"/>
      <c r="J50" s="1"/>
      <c r="K50" s="1"/>
      <c r="L50" s="1"/>
      <c r="M50" s="1"/>
      <c r="N50" s="1"/>
      <c r="O50" s="1"/>
      <c r="P50" s="1"/>
    </row>
    <row r="51" spans="2:16" ht="30" customHeight="1" x14ac:dyDescent="0.15">
      <c r="B51" s="1"/>
      <c r="C51" s="1"/>
      <c r="D51" s="1"/>
      <c r="E51" s="1"/>
      <c r="F51" s="1"/>
      <c r="G51" s="1"/>
      <c r="H51" s="1"/>
      <c r="I51" s="1"/>
      <c r="J51" s="1"/>
      <c r="K51" s="1"/>
      <c r="L51" s="1"/>
      <c r="M51" s="1"/>
      <c r="N51" s="1"/>
      <c r="O51" s="1"/>
      <c r="P51" s="1"/>
    </row>
    <row r="52" spans="2:16" ht="30" customHeight="1" x14ac:dyDescent="0.15">
      <c r="B52" s="1"/>
      <c r="C52" s="1"/>
      <c r="D52" s="1"/>
      <c r="E52" s="1"/>
      <c r="F52" s="1"/>
      <c r="G52" s="1"/>
      <c r="H52" s="1"/>
      <c r="I52" s="1"/>
      <c r="J52" s="1"/>
      <c r="K52" s="1"/>
      <c r="L52" s="1"/>
      <c r="M52" s="1"/>
      <c r="N52" s="1"/>
      <c r="O52" s="1"/>
      <c r="P52" s="1"/>
    </row>
    <row r="53" spans="2:16" ht="30" customHeight="1" x14ac:dyDescent="0.15">
      <c r="B53" s="1"/>
      <c r="C53" s="1"/>
      <c r="D53" s="1"/>
      <c r="E53" s="1"/>
      <c r="F53" s="1"/>
      <c r="G53" s="1"/>
      <c r="H53" s="1"/>
      <c r="I53" s="1"/>
      <c r="J53" s="1"/>
      <c r="K53" s="1"/>
      <c r="L53" s="1"/>
      <c r="M53" s="1"/>
      <c r="N53" s="1"/>
      <c r="O53" s="1"/>
      <c r="P53" s="1"/>
    </row>
    <row r="54" spans="2:16" ht="30" customHeight="1" x14ac:dyDescent="0.15">
      <c r="B54" s="1"/>
      <c r="C54" s="1"/>
      <c r="D54" s="1"/>
      <c r="E54" s="1"/>
      <c r="F54" s="1"/>
      <c r="G54" s="1"/>
      <c r="H54" s="1"/>
      <c r="I54" s="1"/>
      <c r="J54" s="1"/>
      <c r="K54" s="1"/>
      <c r="L54" s="1"/>
      <c r="M54" s="1"/>
      <c r="N54" s="1"/>
      <c r="O54" s="1"/>
      <c r="P54" s="1"/>
    </row>
    <row r="55" spans="2:16" ht="30" customHeight="1" x14ac:dyDescent="0.15">
      <c r="B55" s="1"/>
      <c r="C55" s="1"/>
      <c r="D55" s="1"/>
      <c r="E55" s="1"/>
      <c r="F55" s="1"/>
      <c r="G55" s="1"/>
      <c r="H55" s="1"/>
      <c r="I55" s="1"/>
      <c r="J55" s="1"/>
      <c r="K55" s="1"/>
      <c r="L55" s="1"/>
      <c r="M55" s="1"/>
      <c r="N55" s="1"/>
      <c r="O55" s="1"/>
      <c r="P55" s="1"/>
    </row>
    <row r="56" spans="2:16" ht="30" customHeight="1" x14ac:dyDescent="0.15">
      <c r="B56" s="1"/>
      <c r="C56" s="1"/>
      <c r="D56" s="1"/>
      <c r="E56" s="1"/>
      <c r="F56" s="1"/>
      <c r="G56" s="1"/>
      <c r="H56" s="1"/>
      <c r="I56" s="1"/>
      <c r="J56" s="1"/>
      <c r="K56" s="1"/>
      <c r="L56" s="1"/>
      <c r="M56" s="1"/>
      <c r="N56" s="1"/>
      <c r="O56" s="1"/>
      <c r="P56" s="1"/>
    </row>
    <row r="57" spans="2:16" ht="30" customHeight="1" x14ac:dyDescent="0.15">
      <c r="B57" s="1"/>
      <c r="C57" s="1"/>
      <c r="D57" s="1"/>
      <c r="E57" s="1"/>
      <c r="F57" s="1"/>
      <c r="G57" s="1"/>
      <c r="H57" s="1"/>
      <c r="I57" s="1"/>
      <c r="J57" s="1"/>
      <c r="K57" s="1"/>
      <c r="L57" s="1"/>
      <c r="M57" s="1"/>
      <c r="N57" s="1"/>
      <c r="O57" s="1"/>
      <c r="P57" s="1"/>
    </row>
    <row r="58" spans="2:16" ht="30" customHeight="1" x14ac:dyDescent="0.15">
      <c r="B58" s="1"/>
      <c r="C58" s="1"/>
      <c r="D58" s="1"/>
      <c r="E58" s="1"/>
      <c r="F58" s="1"/>
      <c r="G58" s="1"/>
      <c r="H58" s="1"/>
      <c r="I58" s="1"/>
      <c r="J58" s="1"/>
      <c r="K58" s="1"/>
      <c r="L58" s="1"/>
      <c r="M58" s="1"/>
      <c r="N58" s="1"/>
      <c r="O58" s="1"/>
      <c r="P58" s="1"/>
    </row>
    <row r="59" spans="2:16" ht="30" customHeight="1" x14ac:dyDescent="0.15">
      <c r="B59" s="1"/>
      <c r="C59" s="1"/>
      <c r="D59" s="1"/>
      <c r="E59" s="1"/>
      <c r="F59" s="1"/>
      <c r="G59" s="1"/>
      <c r="H59" s="1"/>
      <c r="I59" s="1"/>
      <c r="J59" s="1"/>
      <c r="K59" s="1"/>
      <c r="L59" s="1"/>
      <c r="M59" s="1"/>
      <c r="N59" s="1"/>
      <c r="O59" s="1"/>
      <c r="P59" s="1"/>
    </row>
    <row r="60" spans="2:16" ht="30" customHeight="1" x14ac:dyDescent="0.15">
      <c r="B60" s="1"/>
      <c r="C60" s="1"/>
      <c r="D60" s="1"/>
      <c r="E60" s="1"/>
      <c r="F60" s="1"/>
      <c r="G60" s="1"/>
      <c r="H60" s="1"/>
      <c r="I60" s="1"/>
      <c r="J60" s="1"/>
      <c r="K60" s="1"/>
      <c r="L60" s="1"/>
      <c r="M60" s="1"/>
      <c r="N60" s="1"/>
      <c r="O60" s="1"/>
      <c r="P60" s="1"/>
    </row>
    <row r="61" spans="2:16" ht="30" customHeight="1" x14ac:dyDescent="0.15">
      <c r="B61" s="1"/>
      <c r="C61" s="1"/>
      <c r="D61" s="1"/>
      <c r="E61" s="1"/>
      <c r="F61" s="1"/>
      <c r="G61" s="1"/>
      <c r="H61" s="1"/>
      <c r="I61" s="1"/>
      <c r="J61" s="1"/>
      <c r="K61" s="1"/>
      <c r="L61" s="1"/>
      <c r="M61" s="1"/>
      <c r="N61" s="1"/>
      <c r="O61" s="1"/>
      <c r="P61" s="1"/>
    </row>
    <row r="62" spans="2:16" ht="30" customHeight="1" x14ac:dyDescent="0.15">
      <c r="B62" s="1"/>
      <c r="C62" s="1"/>
      <c r="D62" s="1"/>
      <c r="E62" s="1"/>
      <c r="F62" s="1"/>
      <c r="G62" s="1"/>
      <c r="H62" s="1"/>
      <c r="I62" s="1"/>
      <c r="J62" s="1"/>
      <c r="K62" s="1"/>
      <c r="L62" s="1"/>
      <c r="M62" s="1"/>
      <c r="N62" s="1"/>
      <c r="O62" s="1"/>
      <c r="P62" s="1"/>
    </row>
    <row r="63" spans="2:16" ht="30" customHeight="1" x14ac:dyDescent="0.15">
      <c r="B63" s="1"/>
      <c r="C63" s="1"/>
      <c r="D63" s="1"/>
      <c r="E63" s="1"/>
      <c r="F63" s="1"/>
      <c r="G63" s="1"/>
      <c r="H63" s="1"/>
      <c r="I63" s="1"/>
      <c r="J63" s="1"/>
      <c r="K63" s="1"/>
      <c r="L63" s="1"/>
      <c r="M63" s="1"/>
      <c r="N63" s="1"/>
      <c r="O63" s="1"/>
      <c r="P63" s="1"/>
    </row>
    <row r="64" spans="2:16" ht="30" customHeight="1" x14ac:dyDescent="0.15">
      <c r="B64" s="1"/>
      <c r="C64" s="1"/>
      <c r="D64" s="1"/>
      <c r="E64" s="1"/>
      <c r="F64" s="1"/>
      <c r="G64" s="1"/>
      <c r="H64" s="1"/>
      <c r="I64" s="1"/>
      <c r="J64" s="1"/>
      <c r="K64" s="1"/>
      <c r="L64" s="1"/>
      <c r="M64" s="1"/>
      <c r="N64" s="1"/>
      <c r="O64" s="1"/>
      <c r="P64" s="1"/>
    </row>
    <row r="65" spans="2:16" ht="30" customHeight="1" x14ac:dyDescent="0.15">
      <c r="B65" s="1"/>
      <c r="C65" s="1"/>
      <c r="D65" s="1"/>
      <c r="E65" s="1"/>
      <c r="F65" s="1"/>
      <c r="G65" s="1"/>
      <c r="H65" s="1"/>
      <c r="I65" s="1"/>
      <c r="J65" s="1"/>
      <c r="K65" s="1"/>
      <c r="L65" s="1"/>
      <c r="M65" s="1"/>
      <c r="N65" s="1"/>
      <c r="O65" s="1"/>
      <c r="P65" s="1"/>
    </row>
    <row r="66" spans="2:16" ht="30" customHeight="1" x14ac:dyDescent="0.15">
      <c r="B66" s="1"/>
      <c r="C66" s="1"/>
      <c r="D66" s="1"/>
      <c r="E66" s="1"/>
      <c r="F66" s="1"/>
      <c r="G66" s="1"/>
      <c r="H66" s="1"/>
      <c r="I66" s="1"/>
      <c r="J66" s="1"/>
      <c r="K66" s="1"/>
      <c r="L66" s="1"/>
      <c r="M66" s="1"/>
      <c r="N66" s="1"/>
      <c r="O66" s="1"/>
      <c r="P66" s="1"/>
    </row>
    <row r="67" spans="2:16" ht="30" customHeight="1" x14ac:dyDescent="0.15"/>
    <row r="68" spans="2:16" ht="30" customHeight="1" x14ac:dyDescent="0.15"/>
    <row r="69" spans="2:16" ht="30" customHeight="1" x14ac:dyDescent="0.15"/>
    <row r="70" spans="2:16" ht="30" customHeight="1" x14ac:dyDescent="0.15"/>
    <row r="71" spans="2:16" ht="30" customHeight="1" x14ac:dyDescent="0.15"/>
    <row r="72" spans="2:16" ht="30" customHeight="1" x14ac:dyDescent="0.15"/>
    <row r="73" spans="2:16" ht="30" customHeight="1" x14ac:dyDescent="0.15"/>
    <row r="74" spans="2:16" ht="30" customHeight="1" x14ac:dyDescent="0.15"/>
    <row r="75" spans="2:16" ht="30" customHeight="1" x14ac:dyDescent="0.15"/>
    <row r="76" spans="2:16" ht="30" customHeight="1" x14ac:dyDescent="0.15"/>
    <row r="77" spans="2:16" ht="30" customHeight="1" x14ac:dyDescent="0.15"/>
    <row r="78" spans="2:16" ht="30" customHeight="1" x14ac:dyDescent="0.15"/>
    <row r="79" spans="2:16" ht="30" customHeight="1" x14ac:dyDescent="0.15"/>
    <row r="80" spans="2:16"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sheetData>
  <mergeCells count="18">
    <mergeCell ref="C31:C32"/>
    <mergeCell ref="C11:D11"/>
    <mergeCell ref="C12:C13"/>
    <mergeCell ref="C14:C15"/>
    <mergeCell ref="C16:D16"/>
    <mergeCell ref="C17:D17"/>
    <mergeCell ref="C22:D23"/>
    <mergeCell ref="C24:D24"/>
    <mergeCell ref="C25:C26"/>
    <mergeCell ref="C27:C28"/>
    <mergeCell ref="C29:C30"/>
    <mergeCell ref="M21:N21"/>
    <mergeCell ref="B1:N1"/>
    <mergeCell ref="M2:N2"/>
    <mergeCell ref="B3:N3"/>
    <mergeCell ref="J4:K4"/>
    <mergeCell ref="D5:D6"/>
    <mergeCell ref="M10:N10"/>
  </mergeCells>
  <phoneticPr fontId="3"/>
  <dataValidations count="1">
    <dataValidation type="list" allowBlank="1" showInputMessage="1" showErrorMessage="1" sqref="C19" xr:uid="{00000000-0002-0000-0400-000000000000}">
      <formula1>"〇,ー,"</formula1>
    </dataValidation>
  </dataValidations>
  <pageMargins left="0.70866141732283472" right="0.70866141732283472" top="0.74803149606299213" bottom="0.74803149606299213" header="0.31496062992125984" footer="0.31496062992125984"/>
  <pageSetup paperSize="9" scale="5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P114"/>
  <sheetViews>
    <sheetView zoomScaleNormal="100" workbookViewId="0">
      <selection activeCell="D26" sqref="D26:F26"/>
    </sheetView>
  </sheetViews>
  <sheetFormatPr defaultRowHeight="14.25" x14ac:dyDescent="0.15"/>
  <cols>
    <col min="1" max="1" width="4" customWidth="1"/>
    <col min="2" max="2" width="3.875" customWidth="1"/>
    <col min="3" max="3" width="4.875" customWidth="1"/>
    <col min="4" max="4" width="15.75" customWidth="1"/>
    <col min="5" max="14" width="11.625" customWidth="1"/>
    <col min="15" max="15" width="2.75" customWidth="1"/>
    <col min="16" max="16" width="13.5" customWidth="1"/>
    <col min="17" max="17" width="8.625" customWidth="1"/>
    <col min="18" max="24" width="6.625" customWidth="1"/>
    <col min="25" max="25" width="3.75" customWidth="1"/>
  </cols>
  <sheetData>
    <row r="1" spans="2:16" ht="39.950000000000003" customHeight="1" x14ac:dyDescent="0.15">
      <c r="B1" s="244" t="s">
        <v>0</v>
      </c>
      <c r="C1" s="244"/>
      <c r="D1" s="244"/>
      <c r="E1" s="244"/>
      <c r="F1" s="244"/>
      <c r="G1" s="244"/>
      <c r="H1" s="244"/>
      <c r="I1" s="244"/>
      <c r="J1" s="244"/>
      <c r="K1" s="244"/>
      <c r="L1" s="244"/>
      <c r="M1" s="244"/>
      <c r="N1" s="244"/>
      <c r="O1" s="1"/>
      <c r="P1" s="1"/>
    </row>
    <row r="2" spans="2:16" ht="39.950000000000003" customHeight="1" x14ac:dyDescent="0.15">
      <c r="B2" s="2" t="s">
        <v>1</v>
      </c>
      <c r="C2" s="1"/>
      <c r="D2" s="1"/>
      <c r="E2" s="1"/>
      <c r="F2" s="1"/>
      <c r="G2" s="1"/>
      <c r="H2" s="1"/>
      <c r="I2" s="1"/>
      <c r="J2" s="1"/>
      <c r="K2" s="1"/>
      <c r="L2" s="1"/>
      <c r="M2" s="275">
        <v>43682</v>
      </c>
      <c r="N2" s="276"/>
      <c r="O2" s="1"/>
      <c r="P2" s="1"/>
    </row>
    <row r="3" spans="2:16" ht="39.950000000000003" customHeight="1" x14ac:dyDescent="0.15">
      <c r="B3" s="246" t="s">
        <v>68</v>
      </c>
      <c r="C3" s="246"/>
      <c r="D3" s="246"/>
      <c r="E3" s="246"/>
      <c r="F3" s="246"/>
      <c r="G3" s="246"/>
      <c r="H3" s="246"/>
      <c r="I3" s="246"/>
      <c r="J3" s="246"/>
      <c r="K3" s="246"/>
      <c r="L3" s="246"/>
      <c r="M3" s="246"/>
      <c r="N3" s="246"/>
      <c r="O3" s="1"/>
      <c r="P3" s="1" t="s">
        <v>69</v>
      </c>
    </row>
    <row r="4" spans="2:16" ht="39.950000000000003" customHeight="1" x14ac:dyDescent="0.15">
      <c r="B4" s="1"/>
      <c r="C4" s="3" t="s">
        <v>38</v>
      </c>
      <c r="D4" s="1"/>
      <c r="E4" s="1"/>
      <c r="F4" s="1"/>
      <c r="G4" s="1"/>
      <c r="H4" s="1"/>
      <c r="I4" s="1"/>
      <c r="J4" s="247" t="s">
        <v>2</v>
      </c>
      <c r="K4" s="247"/>
      <c r="L4" s="1"/>
      <c r="M4" s="1"/>
      <c r="N4" s="1"/>
      <c r="O4" s="1"/>
      <c r="P4" s="1" t="s">
        <v>70</v>
      </c>
    </row>
    <row r="5" spans="2:16" ht="39.950000000000003" customHeight="1" x14ac:dyDescent="0.15">
      <c r="B5" s="1"/>
      <c r="C5" s="1"/>
      <c r="D5" s="248" t="s">
        <v>3</v>
      </c>
      <c r="E5" s="4" t="s">
        <v>41</v>
      </c>
      <c r="F5" s="4" t="s">
        <v>42</v>
      </c>
      <c r="G5" s="4" t="s">
        <v>43</v>
      </c>
      <c r="H5" s="4" t="s">
        <v>44</v>
      </c>
      <c r="I5" s="4" t="s">
        <v>45</v>
      </c>
      <c r="J5" s="4" t="s">
        <v>46</v>
      </c>
      <c r="K5" s="4" t="s">
        <v>47</v>
      </c>
      <c r="L5" s="1"/>
      <c r="M5" s="1"/>
      <c r="N5" s="1"/>
      <c r="O5" s="1"/>
      <c r="P5" s="1"/>
    </row>
    <row r="6" spans="2:16" ht="39.950000000000003" customHeight="1" x14ac:dyDescent="0.15">
      <c r="B6" s="1"/>
      <c r="C6" s="1"/>
      <c r="D6" s="249"/>
      <c r="E6" s="4" t="s">
        <v>4</v>
      </c>
      <c r="F6" s="4" t="s">
        <v>5</v>
      </c>
      <c r="G6" s="4" t="s">
        <v>6</v>
      </c>
      <c r="H6" s="4" t="s">
        <v>7</v>
      </c>
      <c r="I6" s="4" t="s">
        <v>8</v>
      </c>
      <c r="J6" s="4" t="s">
        <v>9</v>
      </c>
      <c r="K6" s="4" t="s">
        <v>10</v>
      </c>
      <c r="L6" s="1"/>
      <c r="M6" s="1"/>
      <c r="N6" s="1"/>
      <c r="O6" s="1"/>
      <c r="P6" s="1"/>
    </row>
    <row r="7" spans="2:16" ht="39.950000000000003" customHeight="1" x14ac:dyDescent="0.15">
      <c r="B7" s="1"/>
      <c r="C7" s="1"/>
      <c r="D7" s="4" t="s">
        <v>11</v>
      </c>
      <c r="E7" s="5">
        <v>49000</v>
      </c>
      <c r="F7" s="5">
        <v>49500</v>
      </c>
      <c r="G7" s="5">
        <v>51000</v>
      </c>
      <c r="H7" s="5">
        <v>48000</v>
      </c>
      <c r="I7" s="5">
        <v>50500</v>
      </c>
      <c r="J7" s="5">
        <v>52000</v>
      </c>
      <c r="K7" s="5">
        <v>50000</v>
      </c>
      <c r="L7" s="1"/>
      <c r="M7" s="1"/>
      <c r="N7" s="1"/>
      <c r="O7" s="1"/>
      <c r="P7" s="1"/>
    </row>
    <row r="8" spans="2:16" ht="39.950000000000003" customHeight="1" x14ac:dyDescent="0.15">
      <c r="B8" s="1"/>
      <c r="C8" s="1"/>
      <c r="D8" s="6"/>
      <c r="E8" s="7"/>
      <c r="F8" s="7"/>
      <c r="G8" s="7"/>
      <c r="H8" s="7"/>
      <c r="I8" s="7"/>
      <c r="J8" s="7"/>
      <c r="K8" s="8" t="s">
        <v>12</v>
      </c>
      <c r="L8" s="1"/>
      <c r="M8" s="1"/>
      <c r="N8" s="1"/>
      <c r="O8" s="1"/>
      <c r="P8" s="1"/>
    </row>
    <row r="9" spans="2:16" ht="39.950000000000003" customHeight="1" x14ac:dyDescent="0.15">
      <c r="B9" s="1"/>
      <c r="C9" s="1"/>
      <c r="D9" s="3" t="s">
        <v>13</v>
      </c>
      <c r="E9" s="7"/>
      <c r="F9" s="7"/>
      <c r="G9" s="7"/>
      <c r="H9" s="7"/>
      <c r="I9" s="7"/>
      <c r="J9" s="7"/>
      <c r="K9" s="7"/>
      <c r="L9" s="1"/>
      <c r="M9" s="1"/>
      <c r="N9" s="1"/>
      <c r="O9" s="1"/>
      <c r="P9" s="1"/>
    </row>
    <row r="10" spans="2:16" ht="39.950000000000003" customHeight="1" x14ac:dyDescent="0.15">
      <c r="B10" s="1"/>
      <c r="C10" s="1"/>
      <c r="D10" s="22" t="s">
        <v>60</v>
      </c>
      <c r="E10" s="5" t="s">
        <v>61</v>
      </c>
      <c r="F10" s="5" t="s">
        <v>62</v>
      </c>
      <c r="G10" s="7"/>
      <c r="H10" s="7"/>
      <c r="I10" s="7"/>
      <c r="J10" s="7"/>
      <c r="K10" s="7"/>
      <c r="L10" s="1"/>
      <c r="M10" s="1"/>
      <c r="N10" s="1"/>
      <c r="O10" s="1"/>
      <c r="P10" s="1"/>
    </row>
    <row r="11" spans="2:16" ht="39.950000000000003" customHeight="1" x14ac:dyDescent="0.15">
      <c r="B11" s="1"/>
      <c r="D11" s="4" t="s">
        <v>14</v>
      </c>
      <c r="E11" s="9">
        <f>ROUNDDOWN(AVERAGE(E18:K18),0)</f>
        <v>50000</v>
      </c>
      <c r="F11" s="10" t="s">
        <v>17</v>
      </c>
      <c r="N11" s="1"/>
      <c r="O11" s="1"/>
      <c r="P11" s="1"/>
    </row>
    <row r="12" spans="2:16" ht="39.950000000000003" customHeight="1" x14ac:dyDescent="0.15">
      <c r="B12" s="1"/>
      <c r="D12" s="4" t="s">
        <v>16</v>
      </c>
      <c r="E12" s="9">
        <f>ROUNDDOWN(AVERAGE(G20:K20),0)</f>
        <v>50500</v>
      </c>
      <c r="F12" s="10" t="s">
        <v>17</v>
      </c>
      <c r="N12" s="1"/>
      <c r="O12" s="1"/>
      <c r="P12" s="1"/>
    </row>
    <row r="13" spans="2:16" ht="39.950000000000003" customHeight="1" x14ac:dyDescent="0.15">
      <c r="B13" s="1"/>
      <c r="D13" s="11" t="s">
        <v>18</v>
      </c>
      <c r="E13" s="9">
        <f>ROUNDDOWN(AVERAGE(G7:K7),0)</f>
        <v>50300</v>
      </c>
      <c r="F13" s="10" t="s">
        <v>17</v>
      </c>
      <c r="N13" s="1"/>
      <c r="O13" s="1"/>
      <c r="P13" s="1"/>
    </row>
    <row r="14" spans="2:16" ht="39.950000000000003" customHeight="1" x14ac:dyDescent="0.15">
      <c r="B14" s="1"/>
      <c r="D14" s="11" t="s">
        <v>19</v>
      </c>
      <c r="E14" s="9">
        <f>ROUNDDOWN(AVERAGE(I7:K7),0)</f>
        <v>50833</v>
      </c>
      <c r="F14" s="10" t="s">
        <v>15</v>
      </c>
      <c r="N14" s="1"/>
      <c r="O14" s="1"/>
      <c r="P14" s="1"/>
    </row>
    <row r="15" spans="2:16" ht="39.950000000000003" customHeight="1" x14ac:dyDescent="0.15">
      <c r="B15" s="1"/>
      <c r="C15" s="6"/>
      <c r="D15" s="1"/>
      <c r="E15" s="12"/>
      <c r="N15" s="1"/>
      <c r="O15" s="1"/>
      <c r="P15" s="1"/>
    </row>
    <row r="16" spans="2:16" ht="39.950000000000003" customHeight="1" x14ac:dyDescent="0.15">
      <c r="B16" s="1"/>
      <c r="C16" s="6"/>
      <c r="D16" s="3" t="s">
        <v>20</v>
      </c>
      <c r="E16" s="12"/>
      <c r="F16" s="1"/>
      <c r="G16" s="13"/>
      <c r="H16" s="13"/>
      <c r="I16" s="14"/>
      <c r="J16" s="14"/>
      <c r="K16" s="14"/>
      <c r="L16" s="16" t="s">
        <v>40</v>
      </c>
      <c r="M16" s="4" t="s">
        <v>37</v>
      </c>
      <c r="N16" s="4" t="s">
        <v>48</v>
      </c>
      <c r="O16" s="1"/>
      <c r="P16" s="1"/>
    </row>
    <row r="17" spans="2:16" ht="39.950000000000003" customHeight="1" x14ac:dyDescent="0.15">
      <c r="B17" s="1"/>
      <c r="C17" s="6"/>
      <c r="D17" s="248" t="s">
        <v>14</v>
      </c>
      <c r="E17" s="15">
        <f t="shared" ref="E17:K17" si="0">RANK(E$7,$E$7:$K$7)</f>
        <v>6</v>
      </c>
      <c r="F17" s="15">
        <f t="shared" si="0"/>
        <v>5</v>
      </c>
      <c r="G17" s="15">
        <f t="shared" si="0"/>
        <v>2</v>
      </c>
      <c r="H17" s="15">
        <f t="shared" si="0"/>
        <v>7</v>
      </c>
      <c r="I17" s="15">
        <f t="shared" si="0"/>
        <v>3</v>
      </c>
      <c r="J17" s="15">
        <f t="shared" si="0"/>
        <v>1</v>
      </c>
      <c r="K17" s="15">
        <f t="shared" si="0"/>
        <v>4</v>
      </c>
      <c r="L17" s="17"/>
      <c r="M17" s="17"/>
      <c r="N17" s="17"/>
      <c r="O17" s="1"/>
      <c r="P17" s="1"/>
    </row>
    <row r="18" spans="2:16" ht="39.950000000000003" customHeight="1" x14ac:dyDescent="0.15">
      <c r="B18" s="1"/>
      <c r="C18" s="6"/>
      <c r="D18" s="249"/>
      <c r="E18" s="16">
        <f t="shared" ref="E18:K18" si="1">IF(AND(E17&gt;1,E17&lt;7),E7,"－")</f>
        <v>49000</v>
      </c>
      <c r="F18" s="16">
        <f t="shared" si="1"/>
        <v>49500</v>
      </c>
      <c r="G18" s="16">
        <f t="shared" si="1"/>
        <v>51000</v>
      </c>
      <c r="H18" s="16" t="str">
        <f t="shared" si="1"/>
        <v>－</v>
      </c>
      <c r="I18" s="16">
        <f t="shared" si="1"/>
        <v>50500</v>
      </c>
      <c r="J18" s="16" t="str">
        <f t="shared" si="1"/>
        <v>－</v>
      </c>
      <c r="K18" s="16">
        <f t="shared" si="1"/>
        <v>50000</v>
      </c>
      <c r="L18" s="18">
        <f>AVERAGE(E18:K18)</f>
        <v>50000</v>
      </c>
      <c r="M18" s="24">
        <f>IF(L18&lt;=50000,4%,5%)</f>
        <v>0.04</v>
      </c>
      <c r="N18" s="5">
        <f>ROUNDDOWN(L18*M18,0)</f>
        <v>2000</v>
      </c>
      <c r="O18" s="1"/>
      <c r="P18" s="1"/>
    </row>
    <row r="19" spans="2:16" ht="39.950000000000003" customHeight="1" x14ac:dyDescent="0.15">
      <c r="B19" s="1"/>
      <c r="C19" s="6"/>
      <c r="D19" s="248" t="s">
        <v>16</v>
      </c>
      <c r="E19" s="17"/>
      <c r="F19" s="17"/>
      <c r="G19" s="15">
        <f>RANK(G$7,$G$7:$K$7)</f>
        <v>2</v>
      </c>
      <c r="H19" s="15">
        <f>RANK(H$7,$G$7:$K$7)</f>
        <v>5</v>
      </c>
      <c r="I19" s="15">
        <f>RANK(I$7,$G$7:$K$7)</f>
        <v>3</v>
      </c>
      <c r="J19" s="15">
        <f>RANK(J$7,$G$7:$K$7)</f>
        <v>1</v>
      </c>
      <c r="K19" s="15">
        <f>RANK(K$7,$G$7:$K$7)</f>
        <v>4</v>
      </c>
      <c r="L19" s="17"/>
      <c r="M19" s="17"/>
      <c r="N19" s="17"/>
      <c r="O19" s="1"/>
      <c r="P19" s="1"/>
    </row>
    <row r="20" spans="2:16" ht="39.950000000000003" customHeight="1" x14ac:dyDescent="0.15">
      <c r="B20" s="1"/>
      <c r="C20" s="6"/>
      <c r="D20" s="249"/>
      <c r="E20" s="17"/>
      <c r="F20" s="17"/>
      <c r="G20" s="16">
        <f>IF(AND(G19&gt;1,G19&lt;5),G7,"－")</f>
        <v>51000</v>
      </c>
      <c r="H20" s="16" t="str">
        <f>IF(AND(H19&gt;1,H19&lt;5),H7,"－")</f>
        <v>－</v>
      </c>
      <c r="I20" s="16">
        <f>IF(AND(I19&gt;1,I19&lt;5),I7,"－")</f>
        <v>50500</v>
      </c>
      <c r="J20" s="16" t="str">
        <f>IF(AND(J19&gt;1,J19&lt;5),J7,"－")</f>
        <v>－</v>
      </c>
      <c r="K20" s="16">
        <f>IF(AND(K19&gt;1,K19&lt;5),K7,"－")</f>
        <v>50000</v>
      </c>
      <c r="L20" s="18">
        <f t="shared" ref="L20:L22" si="2">AVERAGE(E20:K20)</f>
        <v>50500</v>
      </c>
      <c r="M20" s="24">
        <f t="shared" ref="M20:M22" si="3">IF(L20&lt;=50000,4%,5%)</f>
        <v>0.05</v>
      </c>
      <c r="N20" s="5">
        <f t="shared" ref="N20:N22" si="4">ROUNDDOWN(L20*M20,0)</f>
        <v>2525</v>
      </c>
      <c r="O20" s="1"/>
      <c r="P20" s="1"/>
    </row>
    <row r="21" spans="2:16" ht="39.950000000000003" customHeight="1" x14ac:dyDescent="0.15">
      <c r="B21" s="1"/>
      <c r="C21" s="6"/>
      <c r="D21" s="11" t="s">
        <v>18</v>
      </c>
      <c r="E21" s="17"/>
      <c r="F21" s="17"/>
      <c r="G21" s="18">
        <f t="shared" ref="G21:K21" si="5">G7</f>
        <v>51000</v>
      </c>
      <c r="H21" s="18">
        <f t="shared" si="5"/>
        <v>48000</v>
      </c>
      <c r="I21" s="18">
        <f t="shared" si="5"/>
        <v>50500</v>
      </c>
      <c r="J21" s="18">
        <f t="shared" si="5"/>
        <v>52000</v>
      </c>
      <c r="K21" s="18">
        <f t="shared" si="5"/>
        <v>50000</v>
      </c>
      <c r="L21" s="18">
        <f t="shared" si="2"/>
        <v>50300</v>
      </c>
      <c r="M21" s="24">
        <f t="shared" si="3"/>
        <v>0.05</v>
      </c>
      <c r="N21" s="5">
        <f t="shared" si="4"/>
        <v>2515</v>
      </c>
      <c r="O21" s="1"/>
      <c r="P21" s="1"/>
    </row>
    <row r="22" spans="2:16" ht="39.950000000000003" customHeight="1" x14ac:dyDescent="0.15">
      <c r="B22" s="1"/>
      <c r="C22" s="6"/>
      <c r="D22" s="11" t="s">
        <v>19</v>
      </c>
      <c r="E22" s="17"/>
      <c r="F22" s="17"/>
      <c r="G22" s="17"/>
      <c r="H22" s="17"/>
      <c r="I22" s="16">
        <f>I7</f>
        <v>50500</v>
      </c>
      <c r="J22" s="16">
        <f t="shared" ref="J22:K22" si="6">J7</f>
        <v>52000</v>
      </c>
      <c r="K22" s="16">
        <f t="shared" si="6"/>
        <v>50000</v>
      </c>
      <c r="L22" s="18">
        <f t="shared" si="2"/>
        <v>50833.333333333336</v>
      </c>
      <c r="M22" s="24">
        <f t="shared" si="3"/>
        <v>0.05</v>
      </c>
      <c r="N22" s="5">
        <f t="shared" si="4"/>
        <v>2541</v>
      </c>
      <c r="O22" s="1"/>
      <c r="P22" s="1"/>
    </row>
    <row r="23" spans="2:16" ht="39.950000000000003" customHeight="1" x14ac:dyDescent="0.15">
      <c r="B23" s="1"/>
      <c r="C23" s="1"/>
      <c r="L23" s="1"/>
      <c r="M23" s="1"/>
      <c r="N23" s="1"/>
      <c r="O23" s="1"/>
      <c r="P23" s="1"/>
    </row>
    <row r="24" spans="2:16" ht="39.950000000000003" customHeight="1" x14ac:dyDescent="0.15">
      <c r="B24" s="1"/>
      <c r="C24" s="3" t="s">
        <v>21</v>
      </c>
      <c r="D24" s="1"/>
      <c r="E24" s="1"/>
      <c r="F24" s="1"/>
      <c r="G24" s="1"/>
      <c r="H24" s="1"/>
      <c r="I24" s="1"/>
      <c r="J24" s="1"/>
      <c r="K24" s="1"/>
      <c r="L24" s="1"/>
      <c r="M24" s="1"/>
      <c r="N24" s="1"/>
      <c r="O24" s="1"/>
      <c r="P24" s="1"/>
    </row>
    <row r="25" spans="2:16" ht="39.950000000000003" customHeight="1" x14ac:dyDescent="0.15">
      <c r="B25" s="1"/>
      <c r="C25" s="1"/>
      <c r="D25" s="277" t="s">
        <v>22</v>
      </c>
      <c r="E25" s="277"/>
      <c r="F25" s="277"/>
      <c r="G25" s="278">
        <f>IF(F11="〇",E11,IF(F12="〇",E12,IF(F13="〇",E13,IF(F14="〇",E14,"－"))))</f>
        <v>50833</v>
      </c>
      <c r="H25" s="278"/>
      <c r="I25" s="1"/>
      <c r="J25" s="1"/>
      <c r="K25" s="1"/>
      <c r="L25" s="1"/>
      <c r="M25" s="1"/>
      <c r="N25" s="1"/>
      <c r="O25" s="1"/>
      <c r="P25" s="1"/>
    </row>
    <row r="26" spans="2:16" ht="39.950000000000003" customHeight="1" x14ac:dyDescent="0.15">
      <c r="B26" s="1"/>
      <c r="C26" s="1"/>
      <c r="D26" s="279" t="s">
        <v>23</v>
      </c>
      <c r="E26" s="279"/>
      <c r="F26" s="279"/>
      <c r="G26" s="280">
        <f>IF(G25&lt;=50000,4%,5%)</f>
        <v>0.05</v>
      </c>
      <c r="H26" s="280"/>
      <c r="I26" s="1"/>
      <c r="J26" s="1"/>
      <c r="K26" s="1"/>
      <c r="L26" s="1"/>
      <c r="M26" s="1"/>
      <c r="N26" s="1"/>
      <c r="O26" s="1"/>
      <c r="P26" s="1"/>
    </row>
    <row r="27" spans="2:16" ht="39.950000000000003" customHeight="1" x14ac:dyDescent="0.15">
      <c r="B27" s="1"/>
      <c r="C27" s="1"/>
      <c r="D27" s="279" t="s">
        <v>24</v>
      </c>
      <c r="E27" s="279"/>
      <c r="F27" s="279"/>
      <c r="G27" s="281">
        <f>G26/10</f>
        <v>5.0000000000000001E-3</v>
      </c>
      <c r="H27" s="281"/>
      <c r="I27" s="1"/>
      <c r="J27" s="1"/>
      <c r="K27" s="1"/>
      <c r="L27" s="1"/>
      <c r="M27" s="1"/>
      <c r="N27" s="1"/>
      <c r="O27" s="1"/>
      <c r="P27" s="1"/>
    </row>
    <row r="28" spans="2:16" ht="39.950000000000003" customHeight="1" x14ac:dyDescent="0.15">
      <c r="B28" s="1"/>
      <c r="C28" s="1"/>
      <c r="D28" s="19"/>
      <c r="E28" s="19"/>
      <c r="F28" s="19"/>
      <c r="G28" s="20"/>
      <c r="H28" s="20"/>
      <c r="I28" s="1"/>
      <c r="J28" s="1"/>
      <c r="K28" s="1"/>
      <c r="L28" s="1"/>
      <c r="M28" s="1"/>
      <c r="N28" s="1"/>
      <c r="O28" s="1"/>
      <c r="P28" s="1"/>
    </row>
    <row r="29" spans="2:16" ht="39.950000000000003" customHeight="1" x14ac:dyDescent="0.15">
      <c r="B29" s="3">
        <v>3</v>
      </c>
      <c r="C29" s="3" t="s">
        <v>25</v>
      </c>
      <c r="D29" s="1"/>
      <c r="E29" s="1"/>
      <c r="F29" s="1"/>
      <c r="G29" s="1"/>
      <c r="H29" s="1"/>
      <c r="I29" s="1"/>
      <c r="J29" s="1"/>
      <c r="K29" s="1"/>
      <c r="L29" s="1"/>
      <c r="M29" s="1"/>
      <c r="N29" s="1"/>
      <c r="O29" s="1"/>
      <c r="P29" s="1"/>
    </row>
    <row r="30" spans="2:16" ht="39.950000000000003" customHeight="1" x14ac:dyDescent="0.15">
      <c r="B30" s="3"/>
      <c r="C30" s="3"/>
      <c r="D30" s="1"/>
      <c r="E30" s="1"/>
      <c r="F30" s="1"/>
      <c r="G30" s="1"/>
      <c r="H30" s="1"/>
      <c r="I30" s="1"/>
      <c r="J30" s="1"/>
      <c r="K30" s="1"/>
      <c r="L30" s="1"/>
      <c r="M30" s="247" t="s">
        <v>2</v>
      </c>
      <c r="N30" s="247"/>
      <c r="O30" s="1"/>
      <c r="P30" s="1"/>
    </row>
    <row r="31" spans="2:16" ht="39.950000000000003" customHeight="1" x14ac:dyDescent="0.15">
      <c r="B31" s="1"/>
      <c r="C31" s="1"/>
      <c r="D31" s="248" t="s">
        <v>3</v>
      </c>
      <c r="E31" s="4" t="s">
        <v>26</v>
      </c>
      <c r="F31" s="4" t="s">
        <v>27</v>
      </c>
      <c r="G31" s="4" t="s">
        <v>28</v>
      </c>
      <c r="H31" s="4" t="s">
        <v>29</v>
      </c>
      <c r="I31" s="4" t="s">
        <v>30</v>
      </c>
      <c r="J31" s="4" t="s">
        <v>31</v>
      </c>
      <c r="K31" s="4" t="s">
        <v>32</v>
      </c>
      <c r="L31" s="4" t="s">
        <v>33</v>
      </c>
      <c r="M31" s="4" t="s">
        <v>34</v>
      </c>
      <c r="N31" s="4" t="s">
        <v>35</v>
      </c>
      <c r="O31" s="1"/>
      <c r="P31" s="1"/>
    </row>
    <row r="32" spans="2:16" ht="39.950000000000003" customHeight="1" x14ac:dyDescent="0.15">
      <c r="B32" s="1"/>
      <c r="C32" s="1"/>
      <c r="D32" s="256"/>
      <c r="E32" s="15" t="s">
        <v>50</v>
      </c>
      <c r="F32" s="15" t="s">
        <v>51</v>
      </c>
      <c r="G32" s="15" t="s">
        <v>52</v>
      </c>
      <c r="H32" s="15" t="s">
        <v>53</v>
      </c>
      <c r="I32" s="15" t="s">
        <v>54</v>
      </c>
      <c r="J32" s="15" t="s">
        <v>55</v>
      </c>
      <c r="K32" s="15" t="s">
        <v>56</v>
      </c>
      <c r="L32" s="15" t="s">
        <v>57</v>
      </c>
      <c r="M32" s="15" t="s">
        <v>58</v>
      </c>
      <c r="N32" s="15" t="s">
        <v>59</v>
      </c>
      <c r="O32" s="1"/>
      <c r="P32" s="1"/>
    </row>
    <row r="33" spans="2:16" ht="39.950000000000003" customHeight="1" x14ac:dyDescent="0.15">
      <c r="B33" s="1"/>
      <c r="C33" s="1"/>
      <c r="D33" s="4" t="s">
        <v>36</v>
      </c>
      <c r="E33" s="5">
        <f t="shared" ref="E33:N33" si="7">ROUNDDOWN($G$25-($G$25*E34),0)</f>
        <v>50578</v>
      </c>
      <c r="F33" s="5">
        <f t="shared" si="7"/>
        <v>50324</v>
      </c>
      <c r="G33" s="5">
        <f t="shared" si="7"/>
        <v>50070</v>
      </c>
      <c r="H33" s="5">
        <f t="shared" si="7"/>
        <v>49816</v>
      </c>
      <c r="I33" s="5">
        <f t="shared" si="7"/>
        <v>49562</v>
      </c>
      <c r="J33" s="5">
        <f t="shared" si="7"/>
        <v>49308</v>
      </c>
      <c r="K33" s="5">
        <f t="shared" si="7"/>
        <v>49053</v>
      </c>
      <c r="L33" s="5">
        <f t="shared" si="7"/>
        <v>48799</v>
      </c>
      <c r="M33" s="5">
        <f t="shared" si="7"/>
        <v>48545</v>
      </c>
      <c r="N33" s="5">
        <f t="shared" si="7"/>
        <v>48291</v>
      </c>
      <c r="O33" s="1"/>
      <c r="P33" s="1"/>
    </row>
    <row r="34" spans="2:16" ht="39.950000000000003" customHeight="1" x14ac:dyDescent="0.15">
      <c r="B34" s="1"/>
      <c r="C34" s="1"/>
      <c r="D34" s="4" t="s">
        <v>37</v>
      </c>
      <c r="E34" s="21">
        <f>$G$26*0.1</f>
        <v>5.000000000000001E-3</v>
      </c>
      <c r="F34" s="21">
        <f>$G$26*0.2</f>
        <v>1.0000000000000002E-2</v>
      </c>
      <c r="G34" s="21">
        <f>$G$26*0.3</f>
        <v>1.4999999999999999E-2</v>
      </c>
      <c r="H34" s="21">
        <f>$G$26*0.4</f>
        <v>2.0000000000000004E-2</v>
      </c>
      <c r="I34" s="21">
        <f>$G$26*0.5</f>
        <v>2.5000000000000001E-2</v>
      </c>
      <c r="J34" s="21">
        <f>$G$26*0.6</f>
        <v>0.03</v>
      </c>
      <c r="K34" s="21">
        <f>$G$26*0.7</f>
        <v>3.4999999999999996E-2</v>
      </c>
      <c r="L34" s="21">
        <f>$G$26*0.8</f>
        <v>4.0000000000000008E-2</v>
      </c>
      <c r="M34" s="21">
        <f>$G$26*0.9</f>
        <v>4.5000000000000005E-2</v>
      </c>
      <c r="N34" s="21">
        <f>$G$26*1</f>
        <v>0.05</v>
      </c>
      <c r="O34" s="1"/>
      <c r="P34" s="1"/>
    </row>
    <row r="35" spans="2:16" ht="39.950000000000003" customHeight="1" x14ac:dyDescent="0.15">
      <c r="B35" s="1"/>
      <c r="C35" s="1"/>
      <c r="D35" s="1"/>
      <c r="E35" s="1"/>
      <c r="F35" s="1"/>
      <c r="G35" s="1"/>
      <c r="H35" s="1"/>
      <c r="I35" s="1"/>
      <c r="J35" s="1"/>
      <c r="K35" s="1"/>
      <c r="L35" s="1"/>
      <c r="M35" s="1"/>
      <c r="N35" s="1"/>
      <c r="O35" s="1"/>
      <c r="P35" s="1"/>
    </row>
    <row r="36" spans="2:16" ht="39.950000000000003" customHeight="1" x14ac:dyDescent="0.15">
      <c r="B36" s="1"/>
      <c r="C36" s="1"/>
      <c r="D36" s="1"/>
      <c r="E36" s="1"/>
      <c r="F36" s="1"/>
      <c r="G36" s="1"/>
      <c r="H36" s="1"/>
      <c r="I36" s="1"/>
      <c r="J36" s="1"/>
      <c r="K36" s="1"/>
      <c r="L36" s="1"/>
      <c r="M36" s="1"/>
      <c r="N36" s="1"/>
      <c r="O36" s="1"/>
      <c r="P36" s="1"/>
    </row>
    <row r="37" spans="2:16" ht="39.950000000000003" customHeight="1" x14ac:dyDescent="0.15">
      <c r="B37" s="1"/>
      <c r="C37" s="1"/>
      <c r="D37" s="1"/>
      <c r="E37" s="1"/>
      <c r="F37" s="1"/>
      <c r="G37" s="1"/>
      <c r="H37" s="1"/>
      <c r="I37" s="1"/>
      <c r="J37" s="1"/>
      <c r="K37" s="1"/>
      <c r="L37" s="1"/>
      <c r="M37" s="1"/>
      <c r="N37" s="1"/>
      <c r="O37" s="1"/>
      <c r="P37" s="1"/>
    </row>
    <row r="38" spans="2:16" ht="30" customHeight="1" x14ac:dyDescent="0.15">
      <c r="B38" s="1"/>
      <c r="C38" s="1"/>
      <c r="D38" s="1"/>
      <c r="E38" s="1"/>
      <c r="F38" s="1"/>
      <c r="G38" s="1"/>
      <c r="H38" s="1"/>
      <c r="I38" s="1"/>
      <c r="J38" s="1"/>
      <c r="K38" s="1"/>
      <c r="L38" s="1"/>
      <c r="M38" s="1"/>
      <c r="N38" s="1"/>
      <c r="O38" s="1"/>
      <c r="P38" s="1"/>
    </row>
    <row r="39" spans="2:16" ht="30" customHeight="1" x14ac:dyDescent="0.15">
      <c r="B39" s="1"/>
      <c r="C39" s="1"/>
      <c r="D39" s="1"/>
      <c r="E39" s="1"/>
      <c r="F39" s="1"/>
      <c r="G39" s="1"/>
      <c r="H39" s="1"/>
      <c r="I39" s="1"/>
      <c r="J39" s="1"/>
      <c r="K39" s="1"/>
      <c r="L39" s="1"/>
      <c r="M39" s="1"/>
      <c r="N39" s="1"/>
      <c r="O39" s="1"/>
      <c r="P39" s="1"/>
    </row>
    <row r="40" spans="2:16" ht="30" customHeight="1" x14ac:dyDescent="0.15">
      <c r="B40" s="1"/>
      <c r="C40" s="1"/>
      <c r="D40" s="1"/>
      <c r="E40" s="1"/>
      <c r="F40" s="1"/>
      <c r="G40" s="1"/>
      <c r="H40" s="1"/>
      <c r="I40" s="1"/>
      <c r="J40" s="1"/>
      <c r="K40" s="1"/>
      <c r="L40" s="1"/>
      <c r="M40" s="1"/>
      <c r="N40" s="1"/>
      <c r="O40" s="1"/>
      <c r="P40" s="1"/>
    </row>
    <row r="41" spans="2:16" ht="30" customHeight="1" x14ac:dyDescent="0.15">
      <c r="B41" s="1"/>
      <c r="C41" s="1"/>
      <c r="D41" s="1"/>
      <c r="E41" s="1"/>
      <c r="F41" s="1"/>
      <c r="G41" s="1"/>
      <c r="H41" s="1"/>
      <c r="I41" s="1"/>
      <c r="J41" s="1"/>
      <c r="K41" s="1"/>
      <c r="L41" s="1"/>
      <c r="M41" s="1"/>
      <c r="N41" s="1"/>
      <c r="O41" s="1"/>
      <c r="P41" s="1"/>
    </row>
    <row r="42" spans="2:16" ht="30" customHeight="1" x14ac:dyDescent="0.15">
      <c r="B42" s="1"/>
      <c r="C42" s="1"/>
      <c r="D42" s="1"/>
      <c r="E42" s="1"/>
      <c r="F42" s="1"/>
      <c r="G42" s="1"/>
      <c r="H42" s="1"/>
      <c r="I42" s="1"/>
      <c r="J42" s="1"/>
      <c r="K42" s="1"/>
      <c r="L42" s="1"/>
      <c r="M42" s="1"/>
      <c r="N42" s="1"/>
      <c r="O42" s="1"/>
      <c r="P42" s="1"/>
    </row>
    <row r="43" spans="2:16" ht="30" customHeight="1" x14ac:dyDescent="0.15">
      <c r="B43" s="1"/>
      <c r="C43" s="1"/>
      <c r="D43" s="1"/>
      <c r="E43" s="1"/>
      <c r="F43" s="1"/>
      <c r="G43" s="1"/>
      <c r="H43" s="1"/>
      <c r="I43" s="1"/>
      <c r="J43" s="1"/>
      <c r="K43" s="1"/>
      <c r="L43" s="1"/>
      <c r="M43" s="1"/>
      <c r="N43" s="1"/>
      <c r="O43" s="1"/>
      <c r="P43" s="1"/>
    </row>
    <row r="44" spans="2:16" ht="30" customHeight="1" x14ac:dyDescent="0.15">
      <c r="B44" s="1"/>
      <c r="C44" s="1"/>
      <c r="D44" s="1"/>
      <c r="E44" s="1"/>
      <c r="F44" s="1"/>
      <c r="G44" s="1"/>
      <c r="H44" s="1"/>
      <c r="I44" s="1"/>
      <c r="J44" s="1"/>
      <c r="K44" s="1"/>
      <c r="L44" s="1"/>
      <c r="M44" s="1"/>
      <c r="N44" s="1"/>
      <c r="O44" s="1"/>
      <c r="P44" s="1"/>
    </row>
    <row r="45" spans="2:16" ht="30" customHeight="1" x14ac:dyDescent="0.15">
      <c r="B45" s="1"/>
      <c r="C45" s="1"/>
      <c r="D45" s="1"/>
      <c r="E45" s="1"/>
      <c r="F45" s="1"/>
      <c r="G45" s="1"/>
      <c r="H45" s="1"/>
      <c r="I45" s="1"/>
      <c r="J45" s="1"/>
      <c r="K45" s="1"/>
      <c r="L45" s="1"/>
      <c r="M45" s="1"/>
      <c r="N45" s="1"/>
      <c r="O45" s="1"/>
      <c r="P45" s="1"/>
    </row>
    <row r="46" spans="2:16" ht="30" customHeight="1" x14ac:dyDescent="0.15">
      <c r="B46" s="1"/>
      <c r="C46" s="1"/>
      <c r="D46" s="1"/>
      <c r="E46" s="1"/>
      <c r="F46" s="1"/>
      <c r="G46" s="1"/>
      <c r="H46" s="1"/>
      <c r="I46" s="1"/>
      <c r="J46" s="1"/>
      <c r="K46" s="1"/>
      <c r="L46" s="1"/>
      <c r="M46" s="1"/>
      <c r="N46" s="1"/>
      <c r="O46" s="1"/>
      <c r="P46" s="1"/>
    </row>
    <row r="47" spans="2:16" ht="30" customHeight="1" x14ac:dyDescent="0.15">
      <c r="B47" s="1"/>
      <c r="C47" s="1"/>
      <c r="D47" s="1"/>
      <c r="E47" s="1"/>
      <c r="F47" s="1"/>
      <c r="G47" s="1"/>
      <c r="H47" s="1"/>
      <c r="I47" s="1"/>
      <c r="J47" s="1"/>
      <c r="K47" s="1"/>
      <c r="L47" s="1"/>
      <c r="M47" s="1"/>
      <c r="N47" s="1"/>
      <c r="O47" s="1"/>
      <c r="P47" s="1"/>
    </row>
    <row r="48" spans="2:16" ht="30" customHeight="1" x14ac:dyDescent="0.15">
      <c r="B48" s="1"/>
      <c r="C48" s="1"/>
      <c r="D48" s="1"/>
      <c r="E48" s="1"/>
      <c r="F48" s="1"/>
      <c r="G48" s="1"/>
      <c r="H48" s="1"/>
      <c r="I48" s="1"/>
      <c r="J48" s="1"/>
      <c r="K48" s="1"/>
      <c r="L48" s="1"/>
      <c r="M48" s="1"/>
      <c r="N48" s="1"/>
      <c r="O48" s="1"/>
      <c r="P48" s="1"/>
    </row>
    <row r="49" spans="2:16" ht="30" customHeight="1" x14ac:dyDescent="0.15">
      <c r="B49" s="1"/>
      <c r="C49" s="1"/>
      <c r="D49" s="1"/>
      <c r="E49" s="1"/>
      <c r="F49" s="1"/>
      <c r="G49" s="1"/>
      <c r="H49" s="1"/>
      <c r="I49" s="1"/>
      <c r="J49" s="1"/>
      <c r="K49" s="1"/>
      <c r="L49" s="1"/>
      <c r="M49" s="1"/>
      <c r="N49" s="1"/>
      <c r="O49" s="1"/>
      <c r="P49" s="1"/>
    </row>
    <row r="50" spans="2:16" ht="30" customHeight="1" x14ac:dyDescent="0.15">
      <c r="B50" s="1"/>
      <c r="C50" s="1"/>
      <c r="D50" s="1"/>
      <c r="E50" s="1"/>
      <c r="F50" s="1"/>
      <c r="G50" s="1"/>
      <c r="H50" s="1"/>
      <c r="I50" s="1"/>
      <c r="J50" s="1"/>
      <c r="K50" s="1"/>
      <c r="L50" s="1"/>
      <c r="M50" s="1"/>
      <c r="N50" s="1"/>
      <c r="O50" s="1"/>
      <c r="P50" s="1"/>
    </row>
    <row r="51" spans="2:16" ht="30" customHeight="1" x14ac:dyDescent="0.15">
      <c r="B51" s="1"/>
      <c r="C51" s="1"/>
      <c r="D51" s="1"/>
      <c r="E51" s="1"/>
      <c r="F51" s="1"/>
      <c r="G51" s="1"/>
      <c r="H51" s="1"/>
      <c r="I51" s="1"/>
      <c r="J51" s="1"/>
      <c r="K51" s="1"/>
      <c r="L51" s="1"/>
      <c r="M51" s="1"/>
      <c r="N51" s="1"/>
      <c r="O51" s="1"/>
      <c r="P51" s="1"/>
    </row>
    <row r="52" spans="2:16" ht="30" customHeight="1" x14ac:dyDescent="0.15">
      <c r="B52" s="1"/>
      <c r="C52" s="1"/>
      <c r="D52" s="1"/>
      <c r="E52" s="1"/>
      <c r="F52" s="1"/>
      <c r="G52" s="1"/>
      <c r="H52" s="1"/>
      <c r="I52" s="1"/>
      <c r="J52" s="1"/>
      <c r="K52" s="1"/>
      <c r="L52" s="1"/>
      <c r="M52" s="1"/>
      <c r="N52" s="1"/>
      <c r="O52" s="1"/>
      <c r="P52" s="1"/>
    </row>
    <row r="53" spans="2:16" ht="30" customHeight="1" x14ac:dyDescent="0.15">
      <c r="B53" s="1"/>
      <c r="C53" s="1"/>
      <c r="D53" s="1"/>
      <c r="E53" s="1"/>
      <c r="F53" s="1"/>
      <c r="G53" s="1"/>
      <c r="H53" s="1"/>
      <c r="I53" s="1"/>
      <c r="J53" s="1"/>
      <c r="K53" s="1"/>
      <c r="L53" s="1"/>
      <c r="M53" s="1"/>
      <c r="N53" s="1"/>
      <c r="O53" s="1"/>
      <c r="P53" s="1"/>
    </row>
    <row r="54" spans="2:16" ht="30" customHeight="1" x14ac:dyDescent="0.15">
      <c r="B54" s="1"/>
      <c r="C54" s="1"/>
      <c r="D54" s="1"/>
      <c r="E54" s="1"/>
      <c r="F54" s="1"/>
      <c r="G54" s="1"/>
      <c r="H54" s="1"/>
      <c r="I54" s="1"/>
      <c r="J54" s="1"/>
      <c r="K54" s="1"/>
      <c r="L54" s="1"/>
      <c r="M54" s="1"/>
      <c r="N54" s="1"/>
      <c r="O54" s="1"/>
      <c r="P54" s="1"/>
    </row>
    <row r="55" spans="2:16" ht="30" customHeight="1" x14ac:dyDescent="0.15">
      <c r="B55" s="1"/>
      <c r="C55" s="1"/>
      <c r="D55" s="1"/>
      <c r="E55" s="1"/>
      <c r="F55" s="1"/>
      <c r="G55" s="1"/>
      <c r="H55" s="1"/>
      <c r="I55" s="1"/>
      <c r="J55" s="1"/>
      <c r="K55" s="1"/>
      <c r="L55" s="1"/>
      <c r="M55" s="1"/>
      <c r="N55" s="1"/>
      <c r="O55" s="1"/>
      <c r="P55" s="1"/>
    </row>
    <row r="56" spans="2:16" ht="30" customHeight="1" x14ac:dyDescent="0.15">
      <c r="B56" s="1"/>
      <c r="C56" s="1"/>
      <c r="D56" s="1"/>
      <c r="E56" s="1"/>
      <c r="F56" s="1"/>
      <c r="G56" s="1"/>
      <c r="H56" s="1"/>
      <c r="I56" s="1"/>
      <c r="J56" s="1"/>
      <c r="K56" s="1"/>
      <c r="L56" s="1"/>
      <c r="M56" s="1"/>
      <c r="N56" s="1"/>
      <c r="O56" s="1"/>
      <c r="P56" s="1"/>
    </row>
    <row r="57" spans="2:16" ht="30" customHeight="1" x14ac:dyDescent="0.15">
      <c r="B57" s="1"/>
      <c r="C57" s="1"/>
      <c r="D57" s="1"/>
      <c r="E57" s="1"/>
      <c r="F57" s="1"/>
      <c r="G57" s="1"/>
      <c r="H57" s="1"/>
      <c r="I57" s="1"/>
      <c r="J57" s="1"/>
      <c r="K57" s="1"/>
      <c r="L57" s="1"/>
      <c r="M57" s="1"/>
      <c r="N57" s="1"/>
      <c r="O57" s="1"/>
      <c r="P57" s="1"/>
    </row>
    <row r="58" spans="2:16" ht="30" customHeight="1" x14ac:dyDescent="0.15">
      <c r="B58" s="1"/>
      <c r="C58" s="1"/>
      <c r="D58" s="1"/>
      <c r="E58" s="1"/>
      <c r="F58" s="1"/>
      <c r="G58" s="1"/>
      <c r="H58" s="1"/>
      <c r="I58" s="1"/>
      <c r="J58" s="1"/>
      <c r="K58" s="1"/>
      <c r="L58" s="1"/>
      <c r="M58" s="1"/>
      <c r="N58" s="1"/>
      <c r="O58" s="1"/>
      <c r="P58" s="1"/>
    </row>
    <row r="59" spans="2:16" ht="30" customHeight="1" x14ac:dyDescent="0.15">
      <c r="B59" s="1"/>
      <c r="C59" s="1"/>
      <c r="D59" s="1"/>
      <c r="E59" s="1"/>
      <c r="F59" s="1"/>
      <c r="G59" s="1"/>
      <c r="H59" s="1"/>
      <c r="I59" s="1"/>
      <c r="J59" s="1"/>
      <c r="K59" s="1"/>
      <c r="L59" s="1"/>
      <c r="M59" s="1"/>
      <c r="N59" s="1"/>
      <c r="O59" s="1"/>
      <c r="P59" s="1"/>
    </row>
    <row r="60" spans="2:16" ht="30" customHeight="1" x14ac:dyDescent="0.15">
      <c r="B60" s="1"/>
      <c r="C60" s="1"/>
      <c r="D60" s="1"/>
      <c r="E60" s="1"/>
      <c r="F60" s="1"/>
      <c r="G60" s="1"/>
      <c r="H60" s="1"/>
      <c r="I60" s="1"/>
      <c r="J60" s="1"/>
      <c r="K60" s="1"/>
      <c r="L60" s="1"/>
      <c r="M60" s="1"/>
      <c r="N60" s="1"/>
      <c r="O60" s="1"/>
      <c r="P60" s="1"/>
    </row>
    <row r="61" spans="2:16" ht="30" customHeight="1" x14ac:dyDescent="0.15">
      <c r="B61" s="1"/>
      <c r="C61" s="1"/>
      <c r="D61" s="1"/>
      <c r="E61" s="1"/>
      <c r="F61" s="1"/>
      <c r="G61" s="1"/>
      <c r="H61" s="1"/>
      <c r="I61" s="1"/>
      <c r="J61" s="1"/>
      <c r="K61" s="1"/>
      <c r="L61" s="1"/>
      <c r="M61" s="1"/>
      <c r="N61" s="1"/>
      <c r="O61" s="1"/>
      <c r="P61" s="1"/>
    </row>
    <row r="62" spans="2:16" ht="30" customHeight="1" x14ac:dyDescent="0.15">
      <c r="B62" s="1"/>
      <c r="C62" s="1"/>
      <c r="D62" s="1"/>
      <c r="E62" s="1"/>
      <c r="F62" s="1"/>
      <c r="G62" s="1"/>
      <c r="H62" s="1"/>
      <c r="I62" s="1"/>
      <c r="J62" s="1"/>
      <c r="K62" s="1"/>
      <c r="L62" s="1"/>
      <c r="M62" s="1"/>
      <c r="N62" s="1"/>
      <c r="O62" s="1"/>
      <c r="P62" s="1"/>
    </row>
    <row r="63" spans="2:16" ht="30" customHeight="1" x14ac:dyDescent="0.15">
      <c r="B63" s="1"/>
      <c r="C63" s="1"/>
      <c r="D63" s="1"/>
      <c r="E63" s="1"/>
      <c r="F63" s="1"/>
      <c r="G63" s="1"/>
      <c r="H63" s="1"/>
      <c r="I63" s="1"/>
      <c r="J63" s="1"/>
      <c r="K63" s="1"/>
      <c r="L63" s="1"/>
      <c r="M63" s="1"/>
      <c r="N63" s="1"/>
      <c r="O63" s="1"/>
      <c r="P63" s="1"/>
    </row>
    <row r="64" spans="2:16" ht="30" customHeight="1" x14ac:dyDescent="0.15">
      <c r="B64" s="1"/>
      <c r="C64" s="1"/>
      <c r="D64" s="1"/>
      <c r="E64" s="1"/>
      <c r="F64" s="1"/>
      <c r="G64" s="1"/>
      <c r="H64" s="1"/>
      <c r="I64" s="1"/>
      <c r="J64" s="1"/>
      <c r="K64" s="1"/>
      <c r="L64" s="1"/>
      <c r="M64" s="1"/>
      <c r="N64" s="1"/>
      <c r="O64" s="1"/>
      <c r="P64" s="1"/>
    </row>
    <row r="65" spans="2:16" ht="30" customHeight="1" x14ac:dyDescent="0.15">
      <c r="B65" s="1"/>
      <c r="C65" s="1"/>
      <c r="D65" s="1"/>
      <c r="E65" s="1"/>
      <c r="F65" s="1"/>
      <c r="G65" s="1"/>
      <c r="H65" s="1"/>
      <c r="I65" s="1"/>
      <c r="J65" s="1"/>
      <c r="K65" s="1"/>
      <c r="L65" s="1"/>
      <c r="M65" s="1"/>
      <c r="N65" s="1"/>
      <c r="O65" s="1"/>
      <c r="P65" s="1"/>
    </row>
    <row r="66" spans="2:16" ht="30" customHeight="1" x14ac:dyDescent="0.15">
      <c r="B66" s="1"/>
      <c r="C66" s="1"/>
      <c r="D66" s="1"/>
      <c r="E66" s="1"/>
      <c r="F66" s="1"/>
      <c r="G66" s="1"/>
      <c r="H66" s="1"/>
      <c r="I66" s="1"/>
      <c r="J66" s="1"/>
      <c r="K66" s="1"/>
      <c r="L66" s="1"/>
      <c r="M66" s="1"/>
      <c r="N66" s="1"/>
      <c r="O66" s="1"/>
      <c r="P66" s="1"/>
    </row>
    <row r="67" spans="2:16" ht="30" customHeight="1" x14ac:dyDescent="0.15">
      <c r="B67" s="1"/>
      <c r="C67" s="1"/>
      <c r="D67" s="1"/>
      <c r="E67" s="1"/>
      <c r="F67" s="1"/>
      <c r="G67" s="1"/>
      <c r="H67" s="1"/>
      <c r="I67" s="1"/>
      <c r="J67" s="1"/>
      <c r="K67" s="1"/>
      <c r="L67" s="1"/>
      <c r="M67" s="1"/>
      <c r="N67" s="1"/>
      <c r="O67" s="1"/>
      <c r="P67" s="1"/>
    </row>
    <row r="68" spans="2:16" ht="30" customHeight="1" x14ac:dyDescent="0.15">
      <c r="B68" s="1"/>
      <c r="C68" s="1"/>
      <c r="D68" s="1"/>
      <c r="E68" s="1"/>
      <c r="F68" s="1"/>
      <c r="G68" s="1"/>
      <c r="H68" s="1"/>
      <c r="I68" s="1"/>
      <c r="J68" s="1"/>
      <c r="K68" s="1"/>
      <c r="L68" s="1"/>
      <c r="M68" s="1"/>
      <c r="N68" s="1"/>
      <c r="O68" s="1"/>
      <c r="P68" s="1"/>
    </row>
    <row r="69" spans="2:16" ht="30" customHeight="1" x14ac:dyDescent="0.15">
      <c r="B69" s="1"/>
      <c r="C69" s="1"/>
      <c r="D69" s="1"/>
      <c r="E69" s="1"/>
      <c r="F69" s="1"/>
      <c r="G69" s="1"/>
      <c r="H69" s="1"/>
      <c r="I69" s="1"/>
      <c r="J69" s="1"/>
      <c r="K69" s="1"/>
      <c r="L69" s="1"/>
      <c r="M69" s="1"/>
      <c r="N69" s="1"/>
      <c r="O69" s="1"/>
      <c r="P69" s="1"/>
    </row>
    <row r="70" spans="2:16" ht="30" customHeight="1" x14ac:dyDescent="0.15">
      <c r="B70" s="1"/>
      <c r="C70" s="1"/>
      <c r="D70" s="1"/>
      <c r="E70" s="1"/>
      <c r="F70" s="1"/>
      <c r="G70" s="1"/>
      <c r="H70" s="1"/>
      <c r="I70" s="1"/>
      <c r="J70" s="1"/>
      <c r="K70" s="1"/>
      <c r="L70" s="1"/>
      <c r="M70" s="1"/>
      <c r="N70" s="1"/>
      <c r="O70" s="1"/>
      <c r="P70" s="1"/>
    </row>
    <row r="71" spans="2:16" ht="30" customHeight="1" x14ac:dyDescent="0.15">
      <c r="B71" s="1"/>
      <c r="C71" s="1"/>
      <c r="D71" s="1"/>
      <c r="E71" s="1"/>
      <c r="F71" s="1"/>
      <c r="G71" s="1"/>
      <c r="H71" s="1"/>
      <c r="I71" s="1"/>
      <c r="J71" s="1"/>
      <c r="K71" s="1"/>
      <c r="L71" s="1"/>
      <c r="M71" s="1"/>
      <c r="N71" s="1"/>
      <c r="O71" s="1"/>
      <c r="P71" s="1"/>
    </row>
    <row r="72" spans="2:16" ht="30" customHeight="1" x14ac:dyDescent="0.15">
      <c r="B72" s="1"/>
      <c r="C72" s="1"/>
      <c r="D72" s="1"/>
      <c r="E72" s="1"/>
      <c r="F72" s="1"/>
      <c r="G72" s="1"/>
      <c r="H72" s="1"/>
      <c r="I72" s="1"/>
      <c r="J72" s="1"/>
      <c r="K72" s="1"/>
      <c r="L72" s="1"/>
      <c r="M72" s="1"/>
      <c r="N72" s="1"/>
      <c r="O72" s="1"/>
      <c r="P72" s="1"/>
    </row>
    <row r="73" spans="2:16" ht="30" customHeight="1" x14ac:dyDescent="0.15">
      <c r="B73" s="1"/>
      <c r="C73" s="1"/>
      <c r="D73" s="1"/>
      <c r="E73" s="1"/>
      <c r="F73" s="1"/>
      <c r="G73" s="1"/>
      <c r="H73" s="1"/>
      <c r="I73" s="1"/>
      <c r="J73" s="1"/>
      <c r="K73" s="1"/>
      <c r="L73" s="1"/>
      <c r="M73" s="1"/>
      <c r="N73" s="1"/>
      <c r="O73" s="1"/>
      <c r="P73" s="1"/>
    </row>
    <row r="74" spans="2:16" ht="30" customHeight="1" x14ac:dyDescent="0.15">
      <c r="B74" s="1"/>
      <c r="C74" s="1"/>
      <c r="D74" s="1"/>
      <c r="E74" s="1"/>
      <c r="F74" s="1"/>
      <c r="G74" s="1"/>
      <c r="H74" s="1"/>
      <c r="I74" s="1"/>
      <c r="J74" s="1"/>
      <c r="K74" s="1"/>
      <c r="L74" s="1"/>
      <c r="M74" s="1"/>
      <c r="N74" s="1"/>
      <c r="O74" s="1"/>
      <c r="P74" s="1"/>
    </row>
    <row r="75" spans="2:16" ht="30" customHeight="1" x14ac:dyDescent="0.15"/>
    <row r="76" spans="2:16" ht="30" customHeight="1" x14ac:dyDescent="0.15"/>
    <row r="77" spans="2:16" ht="30" customHeight="1" x14ac:dyDescent="0.15"/>
    <row r="78" spans="2:16" ht="30" customHeight="1" x14ac:dyDescent="0.15"/>
    <row r="79" spans="2:16" ht="30" customHeight="1" x14ac:dyDescent="0.15"/>
    <row r="80" spans="2:16"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sheetData>
  <mergeCells count="15">
    <mergeCell ref="M30:N30"/>
    <mergeCell ref="D31:D32"/>
    <mergeCell ref="D19:D20"/>
    <mergeCell ref="D25:F25"/>
    <mergeCell ref="G25:H25"/>
    <mergeCell ref="D26:F26"/>
    <mergeCell ref="G26:H26"/>
    <mergeCell ref="D27:F27"/>
    <mergeCell ref="G27:H27"/>
    <mergeCell ref="D17:D18"/>
    <mergeCell ref="B1:N1"/>
    <mergeCell ref="M2:N2"/>
    <mergeCell ref="B3:N3"/>
    <mergeCell ref="J4:K4"/>
    <mergeCell ref="D5:D6"/>
  </mergeCells>
  <phoneticPr fontId="3"/>
  <dataValidations count="2">
    <dataValidation type="list" allowBlank="1" showInputMessage="1" showErrorMessage="1" sqref="C15:C22" xr:uid="{00000000-0002-0000-0500-000000000000}">
      <formula1>"〇,ー,"</formula1>
    </dataValidation>
    <dataValidation type="list" allowBlank="1" showInputMessage="1" showErrorMessage="1" sqref="F11:F14" xr:uid="{00000000-0002-0000-0500-000001000000}">
      <formula1>"〇,―,"</formula1>
    </dataValidation>
  </dataValidations>
  <pageMargins left="0.70866141732283472" right="0.70866141732283472" top="0.74803149606299213" bottom="0.74803149606299213" header="0.31496062992125984" footer="0.31496062992125984"/>
  <pageSetup paperSize="9" scale="5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燃油作成シート</vt:lpstr>
      <vt:lpstr>削減目標設定届</vt:lpstr>
      <vt:lpstr>飼料検証シート案</vt:lpstr>
      <vt:lpstr>飼料削減目標届 </vt:lpstr>
      <vt:lpstr>没1</vt:lpstr>
      <vt:lpstr>没2</vt:lpstr>
      <vt:lpstr>飼料検証シート案!Print_Area</vt:lpstr>
      <vt:lpstr>燃油作成シート!Print_Area</vt:lpstr>
      <vt:lpstr>没1!Print_Area</vt:lpstr>
      <vt:lpstr>没2!Print_Area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2024-11-06T07:37:42Z</dcterms:created>
  <dcterms:modified xsi:type="dcterms:W3CDTF">2024-12-10T02:53:49Z</dcterms:modified>
</cp:coreProperties>
</file>